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morozov/Desktop/"/>
    </mc:Choice>
  </mc:AlternateContent>
  <xr:revisionPtr revIDLastSave="0" documentId="13_ncr:1_{FAC8D2DC-49FC-CA4D-AB47-6BB2F5C4A8DC}" xr6:coauthVersionLast="47" xr6:coauthVersionMax="47" xr10:uidLastSave="{00000000-0000-0000-0000-000000000000}"/>
  <bookViews>
    <workbookView xWindow="2600" yWindow="980" windowWidth="27640" windowHeight="16780" xr2:uid="{B0543B68-39C2-2447-9A62-BB9DCDDAFD50}"/>
  </bookViews>
  <sheets>
    <sheet name="Budget23" sheetId="2" r:id="rId1"/>
    <sheet name="7year24-30" sheetId="3" r:id="rId2"/>
  </sheets>
  <definedNames>
    <definedName name="_xlnm.Print_Area" localSheetId="1">'7year24-30'!$B$2:$J$19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3" l="1"/>
  <c r="D48" i="3"/>
  <c r="E48" i="3"/>
  <c r="F48" i="3"/>
  <c r="G48" i="3"/>
  <c r="H48" i="3"/>
  <c r="I48" i="3"/>
  <c r="C48" i="3"/>
  <c r="H30" i="2"/>
  <c r="H29" i="2"/>
  <c r="H31" i="2" s="1"/>
  <c r="H32" i="2" s="1"/>
  <c r="G29" i="2"/>
  <c r="C47" i="3"/>
  <c r="D47" i="3" s="1"/>
  <c r="J46" i="3"/>
  <c r="J43" i="3"/>
  <c r="D39" i="3"/>
  <c r="E39" i="3"/>
  <c r="F39" i="3"/>
  <c r="G39" i="3"/>
  <c r="H39" i="3"/>
  <c r="I39" i="3"/>
  <c r="C39" i="3"/>
  <c r="J38" i="3"/>
  <c r="J39" i="3" s="1"/>
  <c r="I34" i="3"/>
  <c r="H34" i="3"/>
  <c r="G34" i="3"/>
  <c r="F34" i="3"/>
  <c r="E34" i="3"/>
  <c r="D34" i="3"/>
  <c r="C34" i="3"/>
  <c r="J33" i="3"/>
  <c r="J31" i="3"/>
  <c r="J34" i="3" s="1"/>
  <c r="D25" i="3"/>
  <c r="E25" i="3"/>
  <c r="F25" i="3"/>
  <c r="G25" i="3"/>
  <c r="H25" i="3"/>
  <c r="I25" i="3"/>
  <c r="C25" i="3"/>
  <c r="J24" i="3"/>
  <c r="J22" i="3"/>
  <c r="J25" i="3" s="1"/>
  <c r="J17" i="3"/>
  <c r="J16" i="3"/>
  <c r="J15" i="3"/>
  <c r="I13" i="3"/>
  <c r="H13" i="3"/>
  <c r="G13" i="3"/>
  <c r="F13" i="3"/>
  <c r="E13" i="3"/>
  <c r="D13" i="3"/>
  <c r="C13" i="3"/>
  <c r="J12" i="3"/>
  <c r="I11" i="3"/>
  <c r="H11" i="3"/>
  <c r="G11" i="3"/>
  <c r="F11" i="3"/>
  <c r="E11" i="3"/>
  <c r="D11" i="3"/>
  <c r="C11" i="3"/>
  <c r="J10" i="3"/>
  <c r="F9" i="3"/>
  <c r="E9" i="3"/>
  <c r="D9" i="3"/>
  <c r="C9" i="3"/>
  <c r="J8" i="3"/>
  <c r="E47" i="3" l="1"/>
  <c r="D18" i="3"/>
  <c r="J9" i="3"/>
  <c r="J13" i="3"/>
  <c r="J11" i="3"/>
  <c r="F18" i="3"/>
  <c r="G18" i="3"/>
  <c r="E18" i="3"/>
  <c r="H18" i="3"/>
  <c r="I18" i="3"/>
  <c r="C18" i="3"/>
  <c r="J18" i="3" l="1"/>
  <c r="F47" i="3"/>
  <c r="G47" i="3" l="1"/>
  <c r="H47" i="3" l="1"/>
  <c r="I47" i="3" l="1"/>
  <c r="J47" i="3" l="1"/>
</calcChain>
</file>

<file path=xl/sharedStrings.xml><?xml version="1.0" encoding="utf-8"?>
<sst xmlns="http://schemas.openxmlformats.org/spreadsheetml/2006/main" count="115" uniqueCount="70">
  <si>
    <t>МАТЕРИАЛЬНЫЕ РАСХОДЫ</t>
  </si>
  <si>
    <t>МНТС</t>
  </si>
  <si>
    <t>Бюджет 2022</t>
  </si>
  <si>
    <t>Проект расходов 2023</t>
  </si>
  <si>
    <t>Проект  расходов 2023</t>
  </si>
  <si>
    <t xml:space="preserve">NICA </t>
  </si>
  <si>
    <t>NICA</t>
  </si>
  <si>
    <t>Другие научные темы</t>
  </si>
  <si>
    <t>Эксплуатация базовой установки Нуклотрон-NICA</t>
  </si>
  <si>
    <t>Инфраструктура лаборатории</t>
  </si>
  <si>
    <t>ВСЕГО</t>
  </si>
  <si>
    <t>ЭНЕРГЕТИКА</t>
  </si>
  <si>
    <t>РЕМОНТЫ</t>
  </si>
  <si>
    <t>Электроэнергия -Эксплуатация базовой установки Нуклотрон-NICA</t>
  </si>
  <si>
    <t>Ремонт - Эксплуатация базовых установок</t>
  </si>
  <si>
    <t>Электроэнергия - Инфраструктура лаборатории</t>
  </si>
  <si>
    <t>Ремонт - Инфраструктура Лаборатории</t>
  </si>
  <si>
    <t>Тепловая энергия и водоснабжение - Инфраструктура лаборатории</t>
  </si>
  <si>
    <t>ОПЕРАТИВНЫЕ РАСХОДЫ</t>
  </si>
  <si>
    <t>11. Информация</t>
  </si>
  <si>
    <t>12. Пром. Безопасность</t>
  </si>
  <si>
    <t>13. Охрана</t>
  </si>
  <si>
    <t>15. Связь</t>
  </si>
  <si>
    <t>16. Транспорт</t>
  </si>
  <si>
    <t xml:space="preserve">17. Содержание </t>
  </si>
  <si>
    <t>26700*</t>
  </si>
  <si>
    <t>*Запрос на дополнительное финансирование на 23 848,3 (ИТОГО 50 548,3)</t>
  </si>
  <si>
    <t>2803,1*</t>
  </si>
  <si>
    <t>*Запрос на дополнительное финансирование парковки - 100 млн. руб.</t>
  </si>
  <si>
    <t>тыс. долл. США</t>
  </si>
  <si>
    <t>Проект расходов ЛФВЭ на 2023 год</t>
  </si>
  <si>
    <t>(в тыс. долларов США)</t>
  </si>
  <si>
    <t>Раздел 1 - Научные проекты и исследования</t>
  </si>
  <si>
    <t>Развитие ускорительного комплекса NICA,
в том числе:</t>
  </si>
  <si>
    <t>Замена магнитно-криостатной системы Нуклотрона</t>
  </si>
  <si>
    <t>Расширение базовой конфигурации коллайдера NICA</t>
  </si>
  <si>
    <t>MPD (Stage 2)</t>
  </si>
  <si>
    <t>SPD</t>
  </si>
  <si>
    <t>BM@N</t>
  </si>
  <si>
    <t>Информационно-компьютерный кластер</t>
  </si>
  <si>
    <t>Другие проекты</t>
  </si>
  <si>
    <t>Раздел 2 - Эксплуатация и обслуживание базовых установок</t>
  </si>
  <si>
    <t>Базовая установка Нуклотрон-NICA (включая детекторы)</t>
  </si>
  <si>
    <t>Раздел 3 - Инфраструктура</t>
  </si>
  <si>
    <t>Международное сотрудничество</t>
  </si>
  <si>
    <t>Материальные расходы</t>
  </si>
  <si>
    <t>Ремонт</t>
  </si>
  <si>
    <t>Ремонты</t>
  </si>
  <si>
    <t>Оперативные расходы</t>
  </si>
  <si>
    <t>Потребление электроэнергии (ст.7)</t>
  </si>
  <si>
    <t>Потребление тепловой энергии и водоснабжение (ст.8)</t>
  </si>
  <si>
    <t>Электроэнергия</t>
  </si>
  <si>
    <t>Проект расходов ЛФВЭ
на 2024-2030 годы</t>
  </si>
  <si>
    <t>NICA 17-23</t>
  </si>
  <si>
    <t>NICA 24-30</t>
  </si>
  <si>
    <t>млн. долл.</t>
  </si>
  <si>
    <t>С учетом коррекций</t>
  </si>
  <si>
    <t>Электронно-ионный коллайдер</t>
  </si>
  <si>
    <t>млрд.руб.</t>
  </si>
  <si>
    <t>БЮДЖЕТ Целевых средств РФ</t>
  </si>
  <si>
    <t>141 - сеансы в ЦЕРН</t>
  </si>
  <si>
    <t>+411,9 - увеличение объемов работ</t>
  </si>
  <si>
    <t xml:space="preserve">Сравнение бюджетов </t>
  </si>
  <si>
    <t>Бюджет ОИЯИ</t>
  </si>
  <si>
    <t>ИТОГО</t>
  </si>
  <si>
    <t>доп запрос по проекту NICA</t>
  </si>
  <si>
    <t>-200'</t>
  </si>
  <si>
    <t>Ожидаемый бюджет ЛФВЭ на 2023 год</t>
  </si>
  <si>
    <t>разница</t>
  </si>
  <si>
    <t>Материальные затраты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</si>
</sst>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7030A0"/>
      <name val="Arial"/>
      <family val="2"/>
    </font>
    <font>
      <sz val="12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1">
    <xf numFmtId="0" fontId="0" fillId="0" borderId="0" xfId="0"/>
    <xf numFmtId="0" fontId="0" fillId="2" borderId="4" xfId="0" applyFill="1" applyBorder="1" applyAlignment="1">
      <alignment wrapText="1" shrinkToFit="1"/>
    </xf>
    <xf numFmtId="0" fontId="0" fillId="2" borderId="0" xfId="0" applyFill="1" applyAlignment="1">
      <alignment horizontal="center" vertical="top" wrapText="1" shrinkToFit="1"/>
    </xf>
    <xf numFmtId="0" fontId="0" fillId="2" borderId="5" xfId="0" applyFill="1" applyBorder="1" applyAlignment="1">
      <alignment horizontal="center" vertical="top" wrapText="1" shrinkToFit="1"/>
    </xf>
    <xf numFmtId="0" fontId="0" fillId="0" borderId="0" xfId="0" applyAlignment="1">
      <alignment wrapText="1" shrinkToFit="1"/>
    </xf>
    <xf numFmtId="0" fontId="0" fillId="3" borderId="4" xfId="0" applyFill="1" applyBorder="1" applyAlignment="1">
      <alignment wrapText="1" shrinkToFit="1"/>
    </xf>
    <xf numFmtId="0" fontId="0" fillId="3" borderId="0" xfId="0" applyFill="1" applyAlignment="1">
      <alignment horizontal="center" vertical="top" wrapText="1" shrinkToFit="1"/>
    </xf>
    <xf numFmtId="0" fontId="0" fillId="3" borderId="5" xfId="0" applyFill="1" applyBorder="1" applyAlignment="1">
      <alignment horizontal="center" vertical="top" wrapText="1" shrinkToFit="1"/>
    </xf>
    <xf numFmtId="0" fontId="0" fillId="0" borderId="4" xfId="0" applyBorder="1"/>
    <xf numFmtId="0" fontId="2" fillId="0" borderId="5" xfId="0" applyFont="1" applyBorder="1"/>
    <xf numFmtId="0" fontId="0" fillId="0" borderId="4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7" xfId="0" applyBorder="1"/>
    <xf numFmtId="0" fontId="0" fillId="0" borderId="6" xfId="0" applyBorder="1"/>
    <xf numFmtId="0" fontId="0" fillId="4" borderId="0" xfId="0" applyFill="1"/>
    <xf numFmtId="0" fontId="0" fillId="3" borderId="4" xfId="0" applyFill="1" applyBorder="1"/>
    <xf numFmtId="164" fontId="2" fillId="0" borderId="5" xfId="0" applyNumberFormat="1" applyFont="1" applyBorder="1"/>
    <xf numFmtId="164" fontId="0" fillId="4" borderId="0" xfId="0" applyNumberFormat="1" applyFill="1"/>
    <xf numFmtId="0" fontId="2" fillId="5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6" borderId="8" xfId="0" applyFont="1" applyFill="1" applyBorder="1" applyAlignment="1">
      <alignment horizontal="center"/>
    </xf>
    <xf numFmtId="0" fontId="5" fillId="0" borderId="0" xfId="1"/>
    <xf numFmtId="0" fontId="6" fillId="0" borderId="0" xfId="1" applyFont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right"/>
    </xf>
    <xf numFmtId="0" fontId="8" fillId="0" borderId="0" xfId="1" applyFont="1"/>
    <xf numFmtId="0" fontId="7" fillId="0" borderId="10" xfId="1" applyFont="1" applyBorder="1"/>
    <xf numFmtId="0" fontId="8" fillId="0" borderId="13" xfId="1" applyFont="1" applyBorder="1" applyAlignment="1">
      <alignment wrapText="1"/>
    </xf>
    <xf numFmtId="165" fontId="8" fillId="0" borderId="14" xfId="1" applyNumberFormat="1" applyFont="1" applyBorder="1"/>
    <xf numFmtId="165" fontId="9" fillId="0" borderId="14" xfId="1" applyNumberFormat="1" applyFont="1" applyBorder="1"/>
    <xf numFmtId="0" fontId="10" fillId="0" borderId="15" xfId="1" applyFont="1" applyBorder="1" applyAlignment="1">
      <alignment horizontal="right" wrapText="1"/>
    </xf>
    <xf numFmtId="165" fontId="10" fillId="0" borderId="16" xfId="1" applyNumberFormat="1" applyFont="1" applyBorder="1"/>
    <xf numFmtId="165" fontId="5" fillId="0" borderId="0" xfId="1" applyNumberFormat="1"/>
    <xf numFmtId="0" fontId="8" fillId="0" borderId="15" xfId="1" applyFont="1" applyBorder="1" applyAlignment="1">
      <alignment horizontal="right" wrapText="1"/>
    </xf>
    <xf numFmtId="165" fontId="8" fillId="0" borderId="16" xfId="1" applyNumberFormat="1" applyFont="1" applyBorder="1"/>
    <xf numFmtId="165" fontId="8" fillId="0" borderId="0" xfId="1" applyNumberFormat="1" applyFont="1"/>
    <xf numFmtId="0" fontId="8" fillId="0" borderId="17" xfId="1" applyFont="1" applyBorder="1" applyAlignment="1">
      <alignment horizontal="right"/>
    </xf>
    <xf numFmtId="165" fontId="8" fillId="0" borderId="18" xfId="1" applyNumberFormat="1" applyFont="1" applyBorder="1"/>
    <xf numFmtId="165" fontId="10" fillId="0" borderId="18" xfId="1" applyNumberFormat="1" applyFont="1" applyBorder="1"/>
    <xf numFmtId="0" fontId="8" fillId="0" borderId="19" xfId="1" applyFont="1" applyBorder="1" applyAlignment="1">
      <alignment wrapText="1"/>
    </xf>
    <xf numFmtId="165" fontId="8" fillId="0" borderId="20" xfId="1" applyNumberFormat="1" applyFont="1" applyBorder="1"/>
    <xf numFmtId="165" fontId="11" fillId="0" borderId="12" xfId="1" applyNumberFormat="1" applyFont="1" applyBorder="1" applyAlignment="1">
      <alignment horizontal="right"/>
    </xf>
    <xf numFmtId="0" fontId="10" fillId="0" borderId="21" xfId="1" applyFont="1" applyBorder="1" applyAlignment="1">
      <alignment wrapText="1" shrinkToFit="1"/>
    </xf>
    <xf numFmtId="165" fontId="10" fillId="0" borderId="22" xfId="1" applyNumberFormat="1" applyFont="1" applyBorder="1" applyAlignment="1">
      <alignment horizontal="right"/>
    </xf>
    <xf numFmtId="165" fontId="10" fillId="0" borderId="12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165" fontId="11" fillId="0" borderId="12" xfId="1" applyNumberFormat="1" applyFont="1" applyBorder="1"/>
    <xf numFmtId="0" fontId="8" fillId="0" borderId="9" xfId="1" applyFont="1" applyBorder="1"/>
    <xf numFmtId="165" fontId="7" fillId="0" borderId="9" xfId="1" applyNumberFormat="1" applyFont="1" applyBorder="1"/>
    <xf numFmtId="165" fontId="7" fillId="0" borderId="0" xfId="1" applyNumberFormat="1" applyFont="1"/>
    <xf numFmtId="165" fontId="12" fillId="0" borderId="0" xfId="1" applyNumberFormat="1" applyFont="1" applyAlignment="1">
      <alignment vertic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2" xfId="0" applyFont="1" applyBorder="1" applyAlignment="1">
      <alignment wrapText="1"/>
    </xf>
    <xf numFmtId="165" fontId="8" fillId="0" borderId="23" xfId="0" applyNumberFormat="1" applyFont="1" applyBorder="1"/>
    <xf numFmtId="165" fontId="8" fillId="0" borderId="24" xfId="0" applyNumberFormat="1" applyFont="1" applyBorder="1"/>
    <xf numFmtId="165" fontId="11" fillId="0" borderId="11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right"/>
    </xf>
    <xf numFmtId="165" fontId="11" fillId="0" borderId="11" xfId="0" applyNumberFormat="1" applyFont="1" applyBorder="1"/>
    <xf numFmtId="165" fontId="11" fillId="0" borderId="12" xfId="0" applyNumberFormat="1" applyFont="1" applyBorder="1"/>
    <xf numFmtId="165" fontId="7" fillId="0" borderId="9" xfId="0" applyNumberFormat="1" applyFont="1" applyBorder="1"/>
    <xf numFmtId="0" fontId="7" fillId="5" borderId="9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/>
    </xf>
    <xf numFmtId="0" fontId="7" fillId="5" borderId="9" xfId="1" applyFont="1" applyFill="1" applyBorder="1" applyAlignment="1">
      <alignment horizontal="center" vertical="top" wrapText="1"/>
    </xf>
    <xf numFmtId="0" fontId="8" fillId="5" borderId="10" xfId="1" applyFont="1" applyFill="1" applyBorder="1" applyAlignment="1">
      <alignment horizontal="center"/>
    </xf>
    <xf numFmtId="0" fontId="8" fillId="0" borderId="10" xfId="0" applyFont="1" applyBorder="1"/>
    <xf numFmtId="165" fontId="8" fillId="0" borderId="9" xfId="0" applyNumberFormat="1" applyFont="1" applyBorder="1" applyAlignment="1">
      <alignment horizontal="right"/>
    </xf>
    <xf numFmtId="165" fontId="8" fillId="0" borderId="12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14" xfId="0" applyNumberFormat="1" applyFont="1" applyBorder="1" applyAlignment="1">
      <alignment horizontal="right"/>
    </xf>
    <xf numFmtId="165" fontId="11" fillId="0" borderId="13" xfId="0" applyNumberFormat="1" applyFont="1" applyBorder="1" applyAlignment="1">
      <alignment horizontal="right"/>
    </xf>
    <xf numFmtId="0" fontId="7" fillId="5" borderId="12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/>
    </xf>
    <xf numFmtId="0" fontId="8" fillId="0" borderId="22" xfId="0" applyFont="1" applyBorder="1"/>
    <xf numFmtId="0" fontId="8" fillId="0" borderId="25" xfId="0" applyFont="1" applyBorder="1" applyAlignment="1">
      <alignment wrapText="1"/>
    </xf>
    <xf numFmtId="0" fontId="10" fillId="0" borderId="22" xfId="0" applyFont="1" applyBorder="1"/>
    <xf numFmtId="165" fontId="10" fillId="0" borderId="20" xfId="0" applyNumberFormat="1" applyFont="1" applyBorder="1"/>
    <xf numFmtId="165" fontId="11" fillId="0" borderId="20" xfId="0" applyNumberFormat="1" applyFont="1" applyBorder="1"/>
    <xf numFmtId="165" fontId="11" fillId="0" borderId="9" xfId="0" applyNumberFormat="1" applyFont="1" applyBorder="1"/>
    <xf numFmtId="0" fontId="13" fillId="0" borderId="0" xfId="1" applyFont="1"/>
    <xf numFmtId="165" fontId="13" fillId="0" borderId="0" xfId="1" applyNumberFormat="1" applyFont="1" applyAlignment="1">
      <alignment horizontal="center"/>
    </xf>
    <xf numFmtId="165" fontId="8" fillId="7" borderId="0" xfId="1" applyNumberFormat="1" applyFont="1" applyFill="1"/>
    <xf numFmtId="0" fontId="13" fillId="0" borderId="0" xfId="1" applyFont="1" applyAlignment="1">
      <alignment horizontal="center"/>
    </xf>
    <xf numFmtId="0" fontId="0" fillId="3" borderId="7" xfId="0" applyFill="1" applyBorder="1" applyAlignment="1">
      <alignment horizontal="center" vertical="top" wrapText="1" shrinkToFit="1"/>
    </xf>
    <xf numFmtId="0" fontId="0" fillId="3" borderId="8" xfId="0" applyFill="1" applyBorder="1" applyAlignment="1">
      <alignment horizontal="center" vertical="top" wrapText="1" shrinkToFit="1"/>
    </xf>
    <xf numFmtId="0" fontId="0" fillId="8" borderId="0" xfId="0" applyFill="1"/>
    <xf numFmtId="0" fontId="0" fillId="9" borderId="0" xfId="0" applyFill="1"/>
    <xf numFmtId="0" fontId="2" fillId="9" borderId="5" xfId="0" applyFont="1" applyFill="1" applyBorder="1"/>
    <xf numFmtId="0" fontId="0" fillId="9" borderId="7" xfId="0" applyFill="1" applyBorder="1"/>
    <xf numFmtId="164" fontId="2" fillId="9" borderId="8" xfId="0" applyNumberFormat="1" applyFont="1" applyFill="1" applyBorder="1"/>
    <xf numFmtId="0" fontId="0" fillId="9" borderId="0" xfId="0" quotePrefix="1" applyFill="1"/>
    <xf numFmtId="164" fontId="0" fillId="9" borderId="0" xfId="0" quotePrefix="1" applyNumberFormat="1" applyFill="1"/>
    <xf numFmtId="0" fontId="0" fillId="0" borderId="6" xfId="0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0" fillId="5" borderId="0" xfId="0" applyFill="1"/>
    <xf numFmtId="164" fontId="0" fillId="7" borderId="0" xfId="0" applyNumberFormat="1" applyFill="1"/>
    <xf numFmtId="164" fontId="14" fillId="0" borderId="0" xfId="0" applyNumberFormat="1" applyFont="1"/>
    <xf numFmtId="0" fontId="13" fillId="0" borderId="0" xfId="1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3" fillId="5" borderId="0" xfId="0" applyFont="1" applyFill="1" applyAlignment="1">
      <alignment wrapText="1"/>
    </xf>
    <xf numFmtId="0" fontId="0" fillId="0" borderId="0" xfId="0"/>
    <xf numFmtId="0" fontId="3" fillId="6" borderId="0" xfId="0" applyFont="1" applyFill="1" applyAlignment="1">
      <alignment wrapText="1"/>
    </xf>
    <xf numFmtId="0" fontId="0" fillId="6" borderId="0" xfId="0" applyFill="1"/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vertical="top" wrapText="1" shrinkToFit="1"/>
    </xf>
  </cellXfs>
  <cellStyles count="2">
    <cellStyle name="Обычный" xfId="0" builtinId="0"/>
    <cellStyle name="Обычный 2" xfId="1" xr:uid="{AACE219C-3507-9547-A596-C79F93BFC8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M@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A550-836B-C640-AFA8-C82F90DD377A}">
  <sheetPr>
    <tabColor rgb="FF7030A0"/>
  </sheetPr>
  <dimension ref="B2:K32"/>
  <sheetViews>
    <sheetView tabSelected="1" workbookViewId="0">
      <selection activeCell="B13" sqref="B13:D13"/>
    </sheetView>
  </sheetViews>
  <sheetFormatPr baseColWidth="10" defaultRowHeight="16" x14ac:dyDescent="0.2"/>
  <cols>
    <col min="2" max="2" width="26" customWidth="1"/>
    <col min="3" max="3" width="14.6640625" customWidth="1"/>
    <col min="4" max="4" width="19.5" customWidth="1"/>
    <col min="6" max="6" width="27.5" customWidth="1"/>
    <col min="7" max="7" width="13.33203125" customWidth="1"/>
    <col min="8" max="8" width="17.6640625" customWidth="1"/>
  </cols>
  <sheetData>
    <row r="2" spans="2:10" x14ac:dyDescent="0.2">
      <c r="B2" s="104" t="s">
        <v>30</v>
      </c>
      <c r="C2" s="104"/>
      <c r="D2" s="104"/>
      <c r="E2" s="104"/>
      <c r="F2" s="104"/>
      <c r="G2" s="104"/>
      <c r="H2" s="104"/>
    </row>
    <row r="3" spans="2:10" x14ac:dyDescent="0.2">
      <c r="B3" s="104"/>
      <c r="C3" s="104"/>
      <c r="D3" s="104"/>
      <c r="E3" s="104"/>
      <c r="F3" s="104"/>
      <c r="G3" s="104"/>
      <c r="H3" s="104"/>
    </row>
    <row r="5" spans="2:10" ht="17" thickBot="1" x14ac:dyDescent="0.25">
      <c r="D5" s="19" t="s">
        <v>29</v>
      </c>
      <c r="H5" s="19" t="s">
        <v>29</v>
      </c>
    </row>
    <row r="6" spans="2:10" ht="19" x14ac:dyDescent="0.2">
      <c r="B6" s="101" t="s">
        <v>0</v>
      </c>
      <c r="C6" s="102"/>
      <c r="D6" s="103"/>
      <c r="F6" s="101" t="s">
        <v>1</v>
      </c>
      <c r="G6" s="102"/>
      <c r="H6" s="103"/>
    </row>
    <row r="7" spans="2:10" s="4" customFormat="1" ht="31" customHeight="1" x14ac:dyDescent="0.2">
      <c r="B7" s="1"/>
      <c r="C7" s="2" t="s">
        <v>2</v>
      </c>
      <c r="D7" s="3" t="s">
        <v>3</v>
      </c>
      <c r="F7" s="5"/>
      <c r="G7" s="6" t="s">
        <v>2</v>
      </c>
      <c r="H7" s="7" t="s">
        <v>4</v>
      </c>
    </row>
    <row r="8" spans="2:10" x14ac:dyDescent="0.2">
      <c r="B8" s="8" t="s">
        <v>5</v>
      </c>
      <c r="C8">
        <v>57078.1</v>
      </c>
      <c r="D8" s="18" t="s">
        <v>25</v>
      </c>
      <c r="F8" s="8" t="s">
        <v>6</v>
      </c>
      <c r="G8">
        <v>600</v>
      </c>
      <c r="H8" s="9">
        <v>600</v>
      </c>
    </row>
    <row r="9" spans="2:10" x14ac:dyDescent="0.2">
      <c r="B9" s="8" t="s">
        <v>7</v>
      </c>
      <c r="C9">
        <v>2509.0000000000073</v>
      </c>
      <c r="D9" s="9">
        <v>2444.1999999999998</v>
      </c>
      <c r="F9" s="8" t="s">
        <v>7</v>
      </c>
      <c r="G9" s="87">
        <v>986</v>
      </c>
      <c r="H9" s="88">
        <v>1127</v>
      </c>
      <c r="I9" s="87" t="s">
        <v>60</v>
      </c>
      <c r="J9" s="87"/>
    </row>
    <row r="10" spans="2:10" ht="35" thickBot="1" x14ac:dyDescent="0.25">
      <c r="B10" s="10" t="s">
        <v>8</v>
      </c>
      <c r="C10">
        <v>1745.8</v>
      </c>
      <c r="D10" s="9">
        <v>1482.9</v>
      </c>
      <c r="F10" s="11" t="s">
        <v>9</v>
      </c>
      <c r="G10" s="12">
        <v>100</v>
      </c>
      <c r="H10" s="9">
        <v>100</v>
      </c>
    </row>
    <row r="11" spans="2:10" ht="17" thickBot="1" x14ac:dyDescent="0.25">
      <c r="B11" s="13" t="s">
        <v>9</v>
      </c>
      <c r="C11" s="12">
        <v>2692.1</v>
      </c>
      <c r="D11" s="20" t="s">
        <v>27</v>
      </c>
      <c r="F11" s="14" t="s">
        <v>10</v>
      </c>
      <c r="G11" s="14">
        <v>1686</v>
      </c>
      <c r="H11" s="14">
        <v>1827</v>
      </c>
    </row>
    <row r="12" spans="2:10" x14ac:dyDescent="0.2">
      <c r="B12" s="14" t="s">
        <v>10</v>
      </c>
      <c r="C12" s="14">
        <v>64025.000000000007</v>
      </c>
      <c r="D12" s="14">
        <v>33430.199999999997</v>
      </c>
    </row>
    <row r="13" spans="2:10" ht="34" customHeight="1" x14ac:dyDescent="0.2">
      <c r="B13" s="105" t="s">
        <v>26</v>
      </c>
      <c r="C13" s="106"/>
      <c r="D13" s="106"/>
    </row>
    <row r="14" spans="2:10" ht="33" customHeight="1" x14ac:dyDescent="0.2">
      <c r="B14" s="107" t="s">
        <v>28</v>
      </c>
      <c r="C14" s="108"/>
      <c r="D14" s="108"/>
    </row>
    <row r="15" spans="2:10" ht="17" thickBot="1" x14ac:dyDescent="0.25">
      <c r="D15" s="19" t="s">
        <v>29</v>
      </c>
      <c r="H15" s="19" t="s">
        <v>29</v>
      </c>
    </row>
    <row r="16" spans="2:10" ht="19" x14ac:dyDescent="0.2">
      <c r="B16" s="101" t="s">
        <v>11</v>
      </c>
      <c r="C16" s="102"/>
      <c r="D16" s="103"/>
      <c r="F16" s="101" t="s">
        <v>12</v>
      </c>
      <c r="G16" s="102"/>
      <c r="H16" s="103"/>
    </row>
    <row r="17" spans="2:11" ht="34" x14ac:dyDescent="0.2">
      <c r="B17" s="15"/>
      <c r="C17" s="6" t="s">
        <v>2</v>
      </c>
      <c r="D17" s="7" t="s">
        <v>3</v>
      </c>
      <c r="F17" s="15"/>
      <c r="G17" s="6" t="s">
        <v>2</v>
      </c>
      <c r="H17" s="7" t="s">
        <v>3</v>
      </c>
    </row>
    <row r="18" spans="2:11" ht="51" x14ac:dyDescent="0.2">
      <c r="B18" s="10" t="s">
        <v>13</v>
      </c>
      <c r="C18">
        <v>250.9</v>
      </c>
      <c r="D18" s="9">
        <v>658.3</v>
      </c>
      <c r="F18" s="10" t="s">
        <v>14</v>
      </c>
      <c r="G18">
        <v>353.3</v>
      </c>
      <c r="H18" s="16">
        <v>355.63583815028903</v>
      </c>
    </row>
    <row r="19" spans="2:11" ht="34" customHeight="1" thickBot="1" x14ac:dyDescent="0.25">
      <c r="B19" s="10" t="s">
        <v>15</v>
      </c>
      <c r="C19">
        <v>1125.8</v>
      </c>
      <c r="D19" s="9">
        <v>1360.8</v>
      </c>
      <c r="F19" s="11" t="s">
        <v>16</v>
      </c>
      <c r="G19" s="89">
        <v>2653.7</v>
      </c>
      <c r="H19" s="90">
        <v>3065.6069364161845</v>
      </c>
      <c r="I19" s="92" t="s">
        <v>61</v>
      </c>
      <c r="J19" s="87"/>
      <c r="K19" s="87"/>
    </row>
    <row r="20" spans="2:11" ht="51" customHeight="1" thickBot="1" x14ac:dyDescent="0.25">
      <c r="B20" s="11" t="s">
        <v>17</v>
      </c>
      <c r="C20" s="12">
        <v>788.9</v>
      </c>
      <c r="D20" s="9">
        <v>885.4</v>
      </c>
      <c r="F20" s="14" t="s">
        <v>10</v>
      </c>
      <c r="G20" s="14">
        <v>3007</v>
      </c>
      <c r="H20" s="17">
        <v>3421.2427745664736</v>
      </c>
    </row>
    <row r="21" spans="2:11" x14ac:dyDescent="0.2">
      <c r="B21" s="14" t="s">
        <v>10</v>
      </c>
      <c r="C21" s="14">
        <v>2165.6</v>
      </c>
      <c r="D21" s="14">
        <v>2904.5</v>
      </c>
    </row>
    <row r="22" spans="2:11" ht="17" thickBot="1" x14ac:dyDescent="0.25">
      <c r="D22" s="19" t="s">
        <v>29</v>
      </c>
      <c r="H22" t="s">
        <v>58</v>
      </c>
    </row>
    <row r="23" spans="2:11" ht="19" x14ac:dyDescent="0.2">
      <c r="B23" s="101" t="s">
        <v>18</v>
      </c>
      <c r="C23" s="102"/>
      <c r="D23" s="103"/>
      <c r="F23" s="101" t="s">
        <v>59</v>
      </c>
      <c r="G23" s="102"/>
      <c r="H23" s="103"/>
    </row>
    <row r="24" spans="2:11" ht="35" thickBot="1" x14ac:dyDescent="0.25">
      <c r="B24" s="15"/>
      <c r="C24" s="6" t="s">
        <v>2</v>
      </c>
      <c r="D24" s="7" t="s">
        <v>3</v>
      </c>
      <c r="F24" s="13"/>
      <c r="G24" s="84" t="s">
        <v>2</v>
      </c>
      <c r="H24" s="85" t="s">
        <v>3</v>
      </c>
    </row>
    <row r="25" spans="2:11" ht="17" x14ac:dyDescent="0.2">
      <c r="B25" s="10" t="s">
        <v>19</v>
      </c>
      <c r="C25">
        <v>469.6</v>
      </c>
      <c r="D25" s="16">
        <v>460.04971098265895</v>
      </c>
      <c r="F25" s="86" t="s">
        <v>10</v>
      </c>
      <c r="G25" s="86">
        <v>2.5710000000000002</v>
      </c>
      <c r="H25" s="86">
        <v>2.9580000000000002</v>
      </c>
    </row>
    <row r="26" spans="2:11" ht="18" thickBot="1" x14ac:dyDescent="0.25">
      <c r="B26" s="10" t="s">
        <v>20</v>
      </c>
      <c r="C26">
        <v>305.60000000000002</v>
      </c>
      <c r="D26" s="16">
        <v>305.5959537572254</v>
      </c>
    </row>
    <row r="27" spans="2:11" ht="19" x14ac:dyDescent="0.2">
      <c r="B27" s="10" t="s">
        <v>21</v>
      </c>
      <c r="C27">
        <v>50</v>
      </c>
      <c r="D27" s="16">
        <v>50</v>
      </c>
      <c r="F27" s="101" t="s">
        <v>62</v>
      </c>
      <c r="G27" s="102"/>
      <c r="H27" s="103"/>
    </row>
    <row r="28" spans="2:11" ht="35" thickBot="1" x14ac:dyDescent="0.25">
      <c r="B28" s="10" t="s">
        <v>22</v>
      </c>
      <c r="C28">
        <v>180</v>
      </c>
      <c r="D28" s="16">
        <v>180</v>
      </c>
      <c r="F28" s="93" t="s">
        <v>63</v>
      </c>
      <c r="G28" s="84" t="s">
        <v>2</v>
      </c>
      <c r="H28" s="85" t="s">
        <v>3</v>
      </c>
    </row>
    <row r="29" spans="2:11" ht="17" x14ac:dyDescent="0.2">
      <c r="B29" s="10" t="s">
        <v>23</v>
      </c>
      <c r="C29">
        <v>210</v>
      </c>
      <c r="D29" s="16">
        <v>210</v>
      </c>
      <c r="F29" s="94" t="s">
        <v>64</v>
      </c>
      <c r="G29" s="95">
        <f>C12+G11+C21+C31+G20</f>
        <v>72678.8</v>
      </c>
      <c r="H29" s="96">
        <f>D12+H11+D21+D31+H20</f>
        <v>43168.542774566471</v>
      </c>
    </row>
    <row r="30" spans="2:11" ht="18" thickBot="1" x14ac:dyDescent="0.25">
      <c r="B30" s="11" t="s">
        <v>24</v>
      </c>
      <c r="C30" s="89">
        <v>580</v>
      </c>
      <c r="D30" s="90">
        <v>379.95433526011561</v>
      </c>
      <c r="E30" s="91" t="s">
        <v>66</v>
      </c>
      <c r="H30" s="97">
        <f>23848.3</f>
        <v>23848.3</v>
      </c>
      <c r="I30" t="s">
        <v>65</v>
      </c>
    </row>
    <row r="31" spans="2:11" x14ac:dyDescent="0.2">
      <c r="B31" s="14" t="s">
        <v>10</v>
      </c>
      <c r="C31" s="14">
        <v>1795.2</v>
      </c>
      <c r="D31" s="14">
        <v>1585.6</v>
      </c>
      <c r="H31" s="98">
        <f>H29+H30</f>
        <v>67016.842774566467</v>
      </c>
      <c r="I31" t="s">
        <v>67</v>
      </c>
    </row>
    <row r="32" spans="2:11" x14ac:dyDescent="0.2">
      <c r="H32" s="99">
        <f>H31-G29</f>
        <v>-5661.9572254335362</v>
      </c>
      <c r="I32" t="s">
        <v>68</v>
      </c>
    </row>
  </sheetData>
  <mergeCells count="10">
    <mergeCell ref="F27:H27"/>
    <mergeCell ref="B2:H3"/>
    <mergeCell ref="F23:H23"/>
    <mergeCell ref="B6:D6"/>
    <mergeCell ref="F6:H6"/>
    <mergeCell ref="B16:D16"/>
    <mergeCell ref="F16:H16"/>
    <mergeCell ref="B23:D23"/>
    <mergeCell ref="B13:D13"/>
    <mergeCell ref="B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7FD6-0860-474F-984B-824951294D0D}">
  <sheetPr>
    <pageSetUpPr fitToPage="1"/>
  </sheetPr>
  <dimension ref="B1:M211"/>
  <sheetViews>
    <sheetView zoomScale="125" zoomScaleNormal="125" workbookViewId="0">
      <selection activeCell="L8" sqref="L8"/>
    </sheetView>
  </sheetViews>
  <sheetFormatPr baseColWidth="10" defaultColWidth="8.83203125" defaultRowHeight="13" x14ac:dyDescent="0.15"/>
  <cols>
    <col min="1" max="1" width="4.6640625" style="21" customWidth="1"/>
    <col min="2" max="2" width="35.6640625" style="21" customWidth="1"/>
    <col min="3" max="10" width="12.6640625" style="21" customWidth="1"/>
    <col min="11" max="11" width="13.6640625" style="21" customWidth="1"/>
    <col min="12" max="12" width="10.33203125" style="21" bestFit="1" customWidth="1"/>
    <col min="13" max="13" width="10.6640625" style="21" customWidth="1"/>
    <col min="14" max="16384" width="8.83203125" style="21"/>
  </cols>
  <sheetData>
    <row r="1" spans="2:13" x14ac:dyDescent="0.15">
      <c r="M1" s="21" t="s">
        <v>55</v>
      </c>
    </row>
    <row r="2" spans="2:13" ht="35" customHeight="1" x14ac:dyDescent="0.15">
      <c r="B2" s="109" t="s">
        <v>52</v>
      </c>
      <c r="C2" s="109"/>
      <c r="D2" s="109"/>
      <c r="E2" s="109"/>
      <c r="F2" s="109"/>
      <c r="G2" s="109"/>
      <c r="H2" s="109"/>
      <c r="I2" s="109"/>
      <c r="J2" s="109"/>
      <c r="K2" s="100" t="s">
        <v>69</v>
      </c>
      <c r="L2" s="80" t="s">
        <v>53</v>
      </c>
      <c r="M2" s="80" t="s">
        <v>54</v>
      </c>
    </row>
    <row r="3" spans="2:13" ht="16.5" customHeight="1" x14ac:dyDescent="0.15">
      <c r="B3" s="22"/>
      <c r="C3" s="22"/>
      <c r="L3" s="81">
        <v>285.2</v>
      </c>
      <c r="M3" s="83">
        <v>224.5</v>
      </c>
    </row>
    <row r="4" spans="2:13" ht="15" customHeight="1" x14ac:dyDescent="0.2">
      <c r="B4" s="23"/>
      <c r="J4" s="24" t="s">
        <v>31</v>
      </c>
      <c r="M4" s="32"/>
    </row>
    <row r="5" spans="2:13" ht="9.75" customHeight="1" x14ac:dyDescent="0.2">
      <c r="B5" s="25"/>
      <c r="C5" s="24"/>
    </row>
    <row r="6" spans="2:13" ht="17" x14ac:dyDescent="0.2">
      <c r="B6" s="65" t="s">
        <v>45</v>
      </c>
      <c r="C6" s="64">
        <v>2024</v>
      </c>
      <c r="D6" s="64">
        <v>2025</v>
      </c>
      <c r="E6" s="64">
        <v>2026</v>
      </c>
      <c r="F6" s="64">
        <v>2027</v>
      </c>
      <c r="G6" s="64">
        <v>2028</v>
      </c>
      <c r="H6" s="64">
        <v>2029</v>
      </c>
      <c r="I6" s="64">
        <v>2030</v>
      </c>
      <c r="J6" s="64" t="s">
        <v>10</v>
      </c>
      <c r="K6" s="21" t="s">
        <v>56</v>
      </c>
    </row>
    <row r="7" spans="2:13" ht="51" x14ac:dyDescent="0.2">
      <c r="B7" s="27" t="s">
        <v>33</v>
      </c>
      <c r="C7" s="28"/>
      <c r="D7" s="28"/>
      <c r="E7" s="28"/>
      <c r="F7" s="28"/>
      <c r="G7" s="29"/>
      <c r="H7" s="29"/>
      <c r="I7" s="28"/>
      <c r="J7" s="28"/>
    </row>
    <row r="8" spans="2:13" ht="33" customHeight="1" x14ac:dyDescent="0.2">
      <c r="B8" s="30" t="s">
        <v>34</v>
      </c>
      <c r="C8" s="31">
        <v>800</v>
      </c>
      <c r="D8" s="31">
        <v>1500</v>
      </c>
      <c r="E8" s="31">
        <v>5000</v>
      </c>
      <c r="F8" s="31">
        <v>7000</v>
      </c>
      <c r="G8" s="31">
        <v>10000</v>
      </c>
      <c r="H8" s="31">
        <v>11700</v>
      </c>
      <c r="I8" s="31">
        <v>9000</v>
      </c>
      <c r="J8" s="31">
        <f t="shared" ref="J8:J13" si="0">SUM(C8:I8)</f>
        <v>45000</v>
      </c>
      <c r="K8" s="82">
        <v>-10000</v>
      </c>
    </row>
    <row r="9" spans="2:13" ht="31" customHeight="1" x14ac:dyDescent="0.2">
      <c r="B9" s="33" t="s">
        <v>35</v>
      </c>
      <c r="C9" s="34">
        <f>4000+2000</f>
        <v>6000</v>
      </c>
      <c r="D9" s="34">
        <f>4000+1000+1000</f>
        <v>6000</v>
      </c>
      <c r="E9" s="34">
        <f>4000+1000</f>
        <v>5000</v>
      </c>
      <c r="F9" s="34">
        <f>5000</f>
        <v>5000</v>
      </c>
      <c r="G9" s="34">
        <v>4000</v>
      </c>
      <c r="H9" s="34">
        <v>4000</v>
      </c>
      <c r="I9" s="34">
        <v>4000</v>
      </c>
      <c r="J9" s="34">
        <f t="shared" si="0"/>
        <v>34000</v>
      </c>
      <c r="L9" s="35"/>
      <c r="M9" s="35"/>
    </row>
    <row r="10" spans="2:13" ht="20" customHeight="1" x14ac:dyDescent="0.2">
      <c r="B10" s="36" t="s">
        <v>36</v>
      </c>
      <c r="C10" s="37">
        <v>5000</v>
      </c>
      <c r="D10" s="37">
        <v>7000</v>
      </c>
      <c r="E10" s="37">
        <v>8000</v>
      </c>
      <c r="F10" s="37">
        <v>8000</v>
      </c>
      <c r="G10" s="37">
        <v>7000</v>
      </c>
      <c r="H10" s="37">
        <v>6000</v>
      </c>
      <c r="I10" s="37">
        <v>4000</v>
      </c>
      <c r="J10" s="37">
        <f>SUM(C10:I10)</f>
        <v>45000</v>
      </c>
      <c r="L10" s="35"/>
      <c r="M10" s="35"/>
    </row>
    <row r="11" spans="2:13" ht="20" customHeight="1" x14ac:dyDescent="0.2">
      <c r="B11" s="30" t="s">
        <v>37</v>
      </c>
      <c r="C11" s="31">
        <f>21000-2000-2000-1000</f>
        <v>16000</v>
      </c>
      <c r="D11" s="31">
        <f>17000-2000-2000-1000</f>
        <v>12000</v>
      </c>
      <c r="E11" s="31">
        <f>10000-2000-2000</f>
        <v>6000</v>
      </c>
      <c r="F11" s="31">
        <f>7000-2000</f>
        <v>5000</v>
      </c>
      <c r="G11" s="31">
        <f>7000-2000-1000</f>
        <v>4000</v>
      </c>
      <c r="H11" s="31">
        <f>8000-2000-1000</f>
        <v>5000</v>
      </c>
      <c r="I11" s="31">
        <f>8000-2000-1000</f>
        <v>5000</v>
      </c>
      <c r="J11" s="31">
        <f t="shared" si="0"/>
        <v>53000</v>
      </c>
      <c r="K11" s="82">
        <v>-25000</v>
      </c>
      <c r="L11" s="35"/>
      <c r="M11" s="35"/>
    </row>
    <row r="12" spans="2:13" ht="16" x14ac:dyDescent="0.2">
      <c r="B12" s="36" t="s">
        <v>38</v>
      </c>
      <c r="C12" s="37">
        <v>2200</v>
      </c>
      <c r="D12" s="37">
        <v>2200</v>
      </c>
      <c r="E12" s="37">
        <v>2000</v>
      </c>
      <c r="F12" s="37">
        <v>300</v>
      </c>
      <c r="G12" s="37">
        <v>200</v>
      </c>
      <c r="H12" s="37">
        <v>200</v>
      </c>
      <c r="I12" s="37">
        <v>200</v>
      </c>
      <c r="J12" s="37">
        <f t="shared" si="0"/>
        <v>7300</v>
      </c>
      <c r="K12" s="32"/>
      <c r="L12" s="32"/>
      <c r="M12" s="32"/>
    </row>
    <row r="13" spans="2:13" ht="34" x14ac:dyDescent="0.2">
      <c r="B13" s="30" t="s">
        <v>39</v>
      </c>
      <c r="C13" s="38">
        <f>9000-1000-2000</f>
        <v>6000</v>
      </c>
      <c r="D13" s="38">
        <f>6000-2000-1000</f>
        <v>3000</v>
      </c>
      <c r="E13" s="38">
        <f>11000-2000-2000-1000</f>
        <v>6000</v>
      </c>
      <c r="F13" s="38">
        <f>6000-2000</f>
        <v>4000</v>
      </c>
      <c r="G13" s="38">
        <f>8000-2000-2000</f>
        <v>4000</v>
      </c>
      <c r="H13" s="38">
        <f>5000-2000-1000</f>
        <v>2000</v>
      </c>
      <c r="I13" s="38">
        <f>6000-3000-1000</f>
        <v>2000</v>
      </c>
      <c r="J13" s="38">
        <f t="shared" si="0"/>
        <v>27000</v>
      </c>
      <c r="K13" s="82">
        <v>-10000</v>
      </c>
      <c r="L13" s="32"/>
      <c r="M13" s="32"/>
    </row>
    <row r="14" spans="2:13" ht="17" x14ac:dyDescent="0.2">
      <c r="B14" s="30" t="s">
        <v>57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82">
        <v>-8000</v>
      </c>
      <c r="L14" s="32"/>
      <c r="M14" s="32"/>
    </row>
    <row r="15" spans="2:13" ht="17" x14ac:dyDescent="0.2">
      <c r="B15" s="39" t="s">
        <v>40</v>
      </c>
      <c r="C15" s="40">
        <v>2300</v>
      </c>
      <c r="D15" s="40">
        <v>2100</v>
      </c>
      <c r="E15" s="40">
        <v>2400</v>
      </c>
      <c r="F15" s="40">
        <v>2400</v>
      </c>
      <c r="G15" s="40">
        <v>2400</v>
      </c>
      <c r="H15" s="40">
        <v>800</v>
      </c>
      <c r="I15" s="40">
        <v>800</v>
      </c>
      <c r="J15" s="40">
        <f>SUM(C15:I15)</f>
        <v>13200</v>
      </c>
    </row>
    <row r="16" spans="2:13" ht="31" customHeight="1" x14ac:dyDescent="0.2">
      <c r="B16" s="42" t="s">
        <v>42</v>
      </c>
      <c r="C16" s="43">
        <v>5500</v>
      </c>
      <c r="D16" s="43">
        <v>6500</v>
      </c>
      <c r="E16" s="43">
        <v>7000</v>
      </c>
      <c r="F16" s="43">
        <v>9500</v>
      </c>
      <c r="G16" s="43">
        <v>9500</v>
      </c>
      <c r="H16" s="43">
        <v>9500</v>
      </c>
      <c r="I16" s="43">
        <v>1500</v>
      </c>
      <c r="J16" s="44">
        <f>SUM(C16:I16)</f>
        <v>49000</v>
      </c>
      <c r="K16" s="82">
        <v>-56000</v>
      </c>
      <c r="L16" s="45"/>
    </row>
    <row r="17" spans="2:13" ht="20" customHeight="1" x14ac:dyDescent="0.2">
      <c r="B17" s="47" t="s">
        <v>9</v>
      </c>
      <c r="C17" s="46">
        <v>2500</v>
      </c>
      <c r="D17" s="46">
        <v>2500</v>
      </c>
      <c r="E17" s="46">
        <v>2500</v>
      </c>
      <c r="F17" s="46">
        <v>2500</v>
      </c>
      <c r="G17" s="46">
        <v>2500</v>
      </c>
      <c r="H17" s="46">
        <v>2500</v>
      </c>
      <c r="I17" s="46">
        <v>2500</v>
      </c>
      <c r="J17" s="41">
        <f>SUM(C17:I17)</f>
        <v>17500</v>
      </c>
    </row>
    <row r="18" spans="2:13" ht="25" customHeight="1" x14ac:dyDescent="0.2">
      <c r="B18" s="26" t="s">
        <v>10</v>
      </c>
      <c r="C18" s="48">
        <f t="shared" ref="C18:J18" si="1">SUM(C8:C15)+C16+C17</f>
        <v>46300</v>
      </c>
      <c r="D18" s="48">
        <f t="shared" si="1"/>
        <v>42800</v>
      </c>
      <c r="E18" s="48">
        <f t="shared" si="1"/>
        <v>43900</v>
      </c>
      <c r="F18" s="48">
        <f t="shared" si="1"/>
        <v>43700</v>
      </c>
      <c r="G18" s="48">
        <f t="shared" si="1"/>
        <v>43600</v>
      </c>
      <c r="H18" s="48">
        <f t="shared" si="1"/>
        <v>41700</v>
      </c>
      <c r="I18" s="48">
        <f t="shared" si="1"/>
        <v>29000</v>
      </c>
      <c r="J18" s="48">
        <f t="shared" si="1"/>
        <v>291000</v>
      </c>
      <c r="L18" s="49"/>
      <c r="M18" s="32"/>
    </row>
    <row r="19" spans="2:13" ht="15" customHeight="1" x14ac:dyDescent="0.2">
      <c r="B19" s="23"/>
      <c r="C19" s="50"/>
    </row>
    <row r="20" spans="2:13" ht="17" x14ac:dyDescent="0.2">
      <c r="B20" s="63" t="s">
        <v>1</v>
      </c>
      <c r="C20" s="62">
        <v>2024</v>
      </c>
      <c r="D20" s="62">
        <v>2025</v>
      </c>
      <c r="E20" s="62">
        <v>2026</v>
      </c>
      <c r="F20" s="62">
        <v>2027</v>
      </c>
      <c r="G20" s="62">
        <v>2028</v>
      </c>
      <c r="H20" s="62">
        <v>2029</v>
      </c>
      <c r="I20" s="62">
        <v>2030</v>
      </c>
      <c r="J20" s="62" t="s">
        <v>10</v>
      </c>
    </row>
    <row r="21" spans="2:13" ht="16" x14ac:dyDescent="0.2">
      <c r="B21" s="51" t="s">
        <v>32</v>
      </c>
      <c r="C21" s="52"/>
      <c r="D21" s="52"/>
      <c r="E21" s="52"/>
      <c r="F21" s="52"/>
      <c r="G21" s="52"/>
      <c r="H21" s="52"/>
      <c r="I21" s="52"/>
      <c r="J21" s="53"/>
    </row>
    <row r="22" spans="2:13" ht="17" x14ac:dyDescent="0.2">
      <c r="B22" s="54" t="s">
        <v>44</v>
      </c>
      <c r="C22" s="55">
        <v>1600</v>
      </c>
      <c r="D22" s="55">
        <v>1600</v>
      </c>
      <c r="E22" s="55">
        <v>1600</v>
      </c>
      <c r="F22" s="55">
        <v>1600</v>
      </c>
      <c r="G22" s="55">
        <v>1600</v>
      </c>
      <c r="H22" s="55">
        <v>1600</v>
      </c>
      <c r="I22" s="55">
        <v>1600</v>
      </c>
      <c r="J22" s="56">
        <f>SUM(C22:I22)</f>
        <v>11200</v>
      </c>
    </row>
    <row r="23" spans="2:13" ht="16" x14ac:dyDescent="0.2">
      <c r="B23" s="51" t="s">
        <v>43</v>
      </c>
      <c r="C23" s="59"/>
      <c r="D23" s="59"/>
      <c r="E23" s="59"/>
      <c r="F23" s="59"/>
      <c r="G23" s="59"/>
      <c r="H23" s="59"/>
      <c r="I23" s="59"/>
      <c r="J23" s="60"/>
    </row>
    <row r="24" spans="2:13" ht="17" x14ac:dyDescent="0.2">
      <c r="B24" s="54" t="s">
        <v>44</v>
      </c>
      <c r="C24" s="60">
        <v>100</v>
      </c>
      <c r="D24" s="60">
        <v>100</v>
      </c>
      <c r="E24" s="60">
        <v>100</v>
      </c>
      <c r="F24" s="60">
        <v>100</v>
      </c>
      <c r="G24" s="60">
        <v>100</v>
      </c>
      <c r="H24" s="60">
        <v>100</v>
      </c>
      <c r="I24" s="60">
        <v>100</v>
      </c>
      <c r="J24" s="60">
        <f>SUM(C24:I24)</f>
        <v>700</v>
      </c>
    </row>
    <row r="25" spans="2:13" ht="16" x14ac:dyDescent="0.2">
      <c r="B25" s="51" t="s">
        <v>10</v>
      </c>
      <c r="C25" s="61">
        <f>C22+C24</f>
        <v>1700</v>
      </c>
      <c r="D25" s="61">
        <f t="shared" ref="D25:J25" si="2">D22+D24</f>
        <v>1700</v>
      </c>
      <c r="E25" s="61">
        <f t="shared" si="2"/>
        <v>1700</v>
      </c>
      <c r="F25" s="61">
        <f t="shared" si="2"/>
        <v>1700</v>
      </c>
      <c r="G25" s="61">
        <f t="shared" si="2"/>
        <v>1700</v>
      </c>
      <c r="H25" s="61">
        <f t="shared" si="2"/>
        <v>1700</v>
      </c>
      <c r="I25" s="61">
        <f t="shared" si="2"/>
        <v>1700</v>
      </c>
      <c r="J25" s="61">
        <f t="shared" si="2"/>
        <v>11900</v>
      </c>
    </row>
    <row r="27" spans="2:13" ht="17" x14ac:dyDescent="0.2">
      <c r="B27" s="63" t="s">
        <v>47</v>
      </c>
      <c r="C27" s="62">
        <v>2024</v>
      </c>
      <c r="D27" s="62">
        <v>2025</v>
      </c>
      <c r="E27" s="62">
        <v>2026</v>
      </c>
      <c r="F27" s="62">
        <v>2027</v>
      </c>
      <c r="G27" s="62">
        <v>2028</v>
      </c>
      <c r="H27" s="62">
        <v>2029</v>
      </c>
      <c r="I27" s="62">
        <v>2030</v>
      </c>
      <c r="J27" s="62" t="s">
        <v>10</v>
      </c>
    </row>
    <row r="28" spans="2:13" ht="16" x14ac:dyDescent="0.2">
      <c r="B28" s="51" t="s">
        <v>32</v>
      </c>
      <c r="C28" s="57"/>
      <c r="D28" s="57"/>
      <c r="E28" s="57"/>
      <c r="F28" s="57"/>
      <c r="G28" s="57"/>
      <c r="H28" s="57"/>
      <c r="I28" s="57"/>
      <c r="J28" s="58"/>
    </row>
    <row r="29" spans="2:13" ht="16" x14ac:dyDescent="0.2">
      <c r="B29" s="66" t="s">
        <v>46</v>
      </c>
      <c r="C29" s="67"/>
      <c r="D29" s="68"/>
      <c r="E29" s="68"/>
      <c r="F29" s="68"/>
      <c r="G29" s="68"/>
      <c r="H29" s="68"/>
      <c r="I29" s="68"/>
      <c r="J29" s="68"/>
    </row>
    <row r="30" spans="2:13" ht="16" x14ac:dyDescent="0.2">
      <c r="B30" s="51" t="s">
        <v>41</v>
      </c>
      <c r="C30" s="57"/>
      <c r="D30" s="57"/>
      <c r="E30" s="57"/>
      <c r="F30" s="57"/>
      <c r="G30" s="57"/>
      <c r="H30" s="57"/>
      <c r="I30" s="57"/>
      <c r="J30" s="58"/>
    </row>
    <row r="31" spans="2:13" ht="16" x14ac:dyDescent="0.2">
      <c r="B31" s="66" t="s">
        <v>46</v>
      </c>
      <c r="C31" s="69">
        <v>3000</v>
      </c>
      <c r="D31" s="69">
        <v>3000</v>
      </c>
      <c r="E31" s="69">
        <v>3000</v>
      </c>
      <c r="F31" s="69">
        <v>3000</v>
      </c>
      <c r="G31" s="69">
        <v>3000</v>
      </c>
      <c r="H31" s="69">
        <v>3000</v>
      </c>
      <c r="I31" s="69">
        <v>3000</v>
      </c>
      <c r="J31" s="70">
        <f>SUM(C31:I31)</f>
        <v>21000</v>
      </c>
    </row>
    <row r="32" spans="2:13" ht="16" x14ac:dyDescent="0.2">
      <c r="B32" s="51" t="s">
        <v>43</v>
      </c>
      <c r="C32" s="59"/>
      <c r="D32" s="59"/>
      <c r="E32" s="59"/>
      <c r="F32" s="59"/>
      <c r="G32" s="59"/>
      <c r="H32" s="59"/>
      <c r="I32" s="59"/>
      <c r="J32" s="60"/>
    </row>
    <row r="33" spans="2:11" ht="16" x14ac:dyDescent="0.2">
      <c r="B33" s="66" t="s">
        <v>46</v>
      </c>
      <c r="C33" s="71">
        <v>2640</v>
      </c>
      <c r="D33" s="71">
        <v>2640</v>
      </c>
      <c r="E33" s="71">
        <v>2640</v>
      </c>
      <c r="F33" s="71">
        <v>2640</v>
      </c>
      <c r="G33" s="71">
        <v>2640</v>
      </c>
      <c r="H33" s="71">
        <v>2640</v>
      </c>
      <c r="I33" s="71">
        <v>2640</v>
      </c>
      <c r="J33" s="70">
        <f>SUM(C33:I33)</f>
        <v>18480</v>
      </c>
    </row>
    <row r="34" spans="2:11" ht="16" x14ac:dyDescent="0.2">
      <c r="B34" s="51" t="s">
        <v>10</v>
      </c>
      <c r="C34" s="61">
        <f>C29+C31+C33</f>
        <v>5640</v>
      </c>
      <c r="D34" s="61">
        <f t="shared" ref="D34:I34" si="3">D29+D31+D33</f>
        <v>5640</v>
      </c>
      <c r="E34" s="61">
        <f t="shared" si="3"/>
        <v>5640</v>
      </c>
      <c r="F34" s="61">
        <f t="shared" si="3"/>
        <v>5640</v>
      </c>
      <c r="G34" s="61">
        <f t="shared" si="3"/>
        <v>5640</v>
      </c>
      <c r="H34" s="61">
        <f t="shared" si="3"/>
        <v>5640</v>
      </c>
      <c r="I34" s="61">
        <f t="shared" si="3"/>
        <v>5640</v>
      </c>
      <c r="J34" s="61">
        <f>J31+J33+J29</f>
        <v>39480</v>
      </c>
    </row>
    <row r="36" spans="2:11" ht="17" x14ac:dyDescent="0.2">
      <c r="B36" s="73" t="s">
        <v>48</v>
      </c>
      <c r="C36" s="62">
        <v>2024</v>
      </c>
      <c r="D36" s="72">
        <v>2025</v>
      </c>
      <c r="E36" s="62">
        <v>2026</v>
      </c>
      <c r="F36" s="72">
        <v>2027</v>
      </c>
      <c r="G36" s="62">
        <v>2028</v>
      </c>
      <c r="H36" s="72">
        <v>2029</v>
      </c>
      <c r="I36" s="62">
        <v>2030</v>
      </c>
      <c r="J36" s="72" t="s">
        <v>10</v>
      </c>
    </row>
    <row r="37" spans="2:11" ht="16" x14ac:dyDescent="0.2">
      <c r="B37" s="51" t="s">
        <v>43</v>
      </c>
      <c r="C37" s="59"/>
      <c r="D37" s="59"/>
      <c r="E37" s="59"/>
      <c r="F37" s="59"/>
      <c r="G37" s="59"/>
      <c r="H37" s="59"/>
      <c r="I37" s="59"/>
      <c r="J37" s="60"/>
    </row>
    <row r="38" spans="2:11" ht="16" x14ac:dyDescent="0.2">
      <c r="B38" s="66" t="s">
        <v>48</v>
      </c>
      <c r="C38" s="71">
        <v>2000</v>
      </c>
      <c r="D38" s="70">
        <v>2100</v>
      </c>
      <c r="E38" s="70">
        <v>2200</v>
      </c>
      <c r="F38" s="70">
        <v>2200</v>
      </c>
      <c r="G38" s="70">
        <v>2300</v>
      </c>
      <c r="H38" s="70">
        <v>2400</v>
      </c>
      <c r="I38" s="70">
        <v>2400</v>
      </c>
      <c r="J38" s="70">
        <f>SUM(C38:I38)</f>
        <v>15600</v>
      </c>
    </row>
    <row r="39" spans="2:11" ht="16" x14ac:dyDescent="0.2">
      <c r="B39" s="51" t="s">
        <v>10</v>
      </c>
      <c r="C39" s="61">
        <f>C38</f>
        <v>2000</v>
      </c>
      <c r="D39" s="61">
        <f t="shared" ref="D39:I39" si="4">D38</f>
        <v>2100</v>
      </c>
      <c r="E39" s="61">
        <f t="shared" si="4"/>
        <v>2200</v>
      </c>
      <c r="F39" s="61">
        <f t="shared" si="4"/>
        <v>2200</v>
      </c>
      <c r="G39" s="61">
        <f t="shared" si="4"/>
        <v>2300</v>
      </c>
      <c r="H39" s="61">
        <f t="shared" si="4"/>
        <v>2400</v>
      </c>
      <c r="I39" s="61">
        <f t="shared" si="4"/>
        <v>2400</v>
      </c>
      <c r="J39" s="61">
        <f>J38</f>
        <v>15600</v>
      </c>
    </row>
    <row r="41" spans="2:11" ht="17" x14ac:dyDescent="0.2">
      <c r="B41" s="73" t="s">
        <v>51</v>
      </c>
      <c r="C41" s="62">
        <v>2024</v>
      </c>
      <c r="D41" s="72">
        <v>2025</v>
      </c>
      <c r="E41" s="62">
        <v>2026</v>
      </c>
      <c r="F41" s="72">
        <v>2027</v>
      </c>
      <c r="G41" s="62">
        <v>2028</v>
      </c>
      <c r="H41" s="72">
        <v>2029</v>
      </c>
      <c r="I41" s="62">
        <v>2030</v>
      </c>
      <c r="J41" s="72" t="s">
        <v>10</v>
      </c>
    </row>
    <row r="42" spans="2:11" ht="16" x14ac:dyDescent="0.2">
      <c r="B42" s="51" t="s">
        <v>41</v>
      </c>
      <c r="C42" s="57"/>
      <c r="D42" s="57"/>
      <c r="E42" s="57"/>
      <c r="F42" s="57"/>
      <c r="G42" s="57"/>
      <c r="H42" s="57"/>
      <c r="I42" s="57"/>
      <c r="J42" s="58"/>
    </row>
    <row r="43" spans="2:11" ht="16" x14ac:dyDescent="0.2">
      <c r="B43" s="76" t="s">
        <v>49</v>
      </c>
      <c r="C43" s="77">
        <v>2410</v>
      </c>
      <c r="D43" s="77">
        <v>2602</v>
      </c>
      <c r="E43" s="77">
        <v>3911</v>
      </c>
      <c r="F43" s="77">
        <v>6715</v>
      </c>
      <c r="G43" s="77">
        <v>8220</v>
      </c>
      <c r="H43" s="77">
        <v>8217</v>
      </c>
      <c r="I43" s="77">
        <v>649.29999999999995</v>
      </c>
      <c r="J43" s="77">
        <f>SUM(C43:I43)</f>
        <v>32724.3</v>
      </c>
      <c r="K43" s="82">
        <v>-22000</v>
      </c>
    </row>
    <row r="44" spans="2:11" ht="34" x14ac:dyDescent="0.2">
      <c r="B44" s="75" t="s">
        <v>50</v>
      </c>
      <c r="C44" s="78"/>
      <c r="D44" s="78"/>
      <c r="E44" s="78"/>
      <c r="F44" s="78"/>
      <c r="G44" s="78"/>
      <c r="H44" s="78"/>
      <c r="I44" s="78"/>
      <c r="J44" s="78"/>
    </row>
    <row r="45" spans="2:11" ht="16" x14ac:dyDescent="0.2">
      <c r="B45" s="51" t="s">
        <v>43</v>
      </c>
      <c r="C45" s="59"/>
      <c r="D45" s="59"/>
      <c r="E45" s="59"/>
      <c r="F45" s="59"/>
      <c r="G45" s="59"/>
      <c r="H45" s="59"/>
      <c r="I45" s="59"/>
      <c r="J45" s="60"/>
    </row>
    <row r="46" spans="2:11" ht="16" x14ac:dyDescent="0.2">
      <c r="B46" s="74" t="s">
        <v>49</v>
      </c>
      <c r="C46" s="69">
        <v>1864.1975308641972</v>
      </c>
      <c r="D46" s="69">
        <v>2079.024064171123</v>
      </c>
      <c r="E46" s="69">
        <v>2181.818181818182</v>
      </c>
      <c r="F46" s="69">
        <v>2619.2513368983959</v>
      </c>
      <c r="G46" s="69">
        <v>3102.272727272727</v>
      </c>
      <c r="H46" s="69">
        <v>3234.7593582887703</v>
      </c>
      <c r="I46" s="69">
        <v>3363.1684491978608</v>
      </c>
      <c r="J46" s="78">
        <f>SUM(C46:I46)</f>
        <v>18444.491648511255</v>
      </c>
    </row>
    <row r="47" spans="2:11" ht="34" x14ac:dyDescent="0.2">
      <c r="B47" s="75" t="s">
        <v>50</v>
      </c>
      <c r="C47" s="79">
        <f>ROUNDUP(880*1.2,0)</f>
        <v>1056</v>
      </c>
      <c r="D47" s="79">
        <f>ROUNDUP(C47*1.1,0)</f>
        <v>1162</v>
      </c>
      <c r="E47" s="79">
        <f>ROUNDUP(D47*1.1,0)</f>
        <v>1279</v>
      </c>
      <c r="F47" s="79">
        <f>ROUNDUP(E47*1.1,0)</f>
        <v>1407</v>
      </c>
      <c r="G47" s="79">
        <f>ROUNDUP(F47*1.06,0)</f>
        <v>1492</v>
      </c>
      <c r="H47" s="79">
        <f>ROUNDUP(G47*1.06,0)</f>
        <v>1582</v>
      </c>
      <c r="I47" s="79">
        <f>ROUND(H47*1.06,0)</f>
        <v>1677</v>
      </c>
      <c r="J47" s="78">
        <f>SUM(C47:I47)</f>
        <v>9655</v>
      </c>
    </row>
    <row r="48" spans="2:11" ht="16" x14ac:dyDescent="0.2">
      <c r="B48" s="51" t="s">
        <v>10</v>
      </c>
      <c r="C48" s="61">
        <f>C43+C44+C46+C47</f>
        <v>5330.1975308641977</v>
      </c>
      <c r="D48" s="61">
        <f t="shared" ref="D48:I48" si="5">D43+D44+D46+D47</f>
        <v>5843.0240641711225</v>
      </c>
      <c r="E48" s="61">
        <f t="shared" si="5"/>
        <v>7371.818181818182</v>
      </c>
      <c r="F48" s="61">
        <f t="shared" si="5"/>
        <v>10741.251336898396</v>
      </c>
      <c r="G48" s="61">
        <f t="shared" si="5"/>
        <v>12814.272727272728</v>
      </c>
      <c r="H48" s="61">
        <f t="shared" si="5"/>
        <v>13033.759358288771</v>
      </c>
      <c r="I48" s="61">
        <f t="shared" si="5"/>
        <v>5689.4684491978605</v>
      </c>
      <c r="J48" s="61">
        <f>J43+J44+J46+J47</f>
        <v>60823.791648511251</v>
      </c>
    </row>
    <row r="50" spans="2:10" x14ac:dyDescent="0.15">
      <c r="B50" s="110"/>
      <c r="C50" s="110"/>
      <c r="D50" s="110"/>
      <c r="E50" s="110"/>
      <c r="F50" s="110"/>
      <c r="G50" s="110"/>
      <c r="H50" s="110"/>
      <c r="I50" s="110"/>
      <c r="J50" s="110"/>
    </row>
    <row r="51" spans="2:10" x14ac:dyDescent="0.15">
      <c r="B51" s="110"/>
      <c r="C51" s="110"/>
      <c r="D51" s="110"/>
      <c r="E51" s="110"/>
      <c r="F51" s="110"/>
      <c r="G51" s="110"/>
      <c r="H51" s="110"/>
      <c r="I51" s="110"/>
      <c r="J51" s="110"/>
    </row>
    <row r="52" spans="2:10" x14ac:dyDescent="0.15">
      <c r="B52" s="110"/>
      <c r="C52" s="110"/>
      <c r="D52" s="110"/>
      <c r="E52" s="110"/>
      <c r="F52" s="110"/>
      <c r="G52" s="110"/>
      <c r="H52" s="110"/>
      <c r="I52" s="110"/>
      <c r="J52" s="110"/>
    </row>
    <row r="53" spans="2:10" x14ac:dyDescent="0.15">
      <c r="B53" s="110"/>
      <c r="C53" s="110"/>
      <c r="D53" s="110"/>
      <c r="E53" s="110"/>
      <c r="F53" s="110"/>
      <c r="G53" s="110"/>
      <c r="H53" s="110"/>
      <c r="I53" s="110"/>
      <c r="J53" s="110"/>
    </row>
    <row r="54" spans="2:10" x14ac:dyDescent="0.15">
      <c r="B54" s="110"/>
      <c r="C54" s="110"/>
      <c r="D54" s="110"/>
      <c r="E54" s="110"/>
      <c r="F54" s="110"/>
      <c r="G54" s="110"/>
      <c r="H54" s="110"/>
      <c r="I54" s="110"/>
      <c r="J54" s="110"/>
    </row>
    <row r="55" spans="2:10" x14ac:dyDescent="0.15">
      <c r="B55" s="110"/>
      <c r="C55" s="110"/>
      <c r="D55" s="110"/>
      <c r="E55" s="110"/>
      <c r="F55" s="110"/>
      <c r="G55" s="110"/>
      <c r="H55" s="110"/>
      <c r="I55" s="110"/>
      <c r="J55" s="110"/>
    </row>
    <row r="56" spans="2:10" x14ac:dyDescent="0.15">
      <c r="B56" s="110"/>
      <c r="C56" s="110"/>
      <c r="D56" s="110"/>
      <c r="E56" s="110"/>
      <c r="F56" s="110"/>
      <c r="G56" s="110"/>
      <c r="H56" s="110"/>
      <c r="I56" s="110"/>
      <c r="J56" s="110"/>
    </row>
    <row r="57" spans="2:10" x14ac:dyDescent="0.15">
      <c r="B57" s="110"/>
      <c r="C57" s="110"/>
      <c r="D57" s="110"/>
      <c r="E57" s="110"/>
      <c r="F57" s="110"/>
      <c r="G57" s="110"/>
      <c r="H57" s="110"/>
      <c r="I57" s="110"/>
      <c r="J57" s="110"/>
    </row>
    <row r="58" spans="2:10" x14ac:dyDescent="0.15">
      <c r="B58" s="110"/>
      <c r="C58" s="110"/>
      <c r="D58" s="110"/>
      <c r="E58" s="110"/>
      <c r="F58" s="110"/>
      <c r="G58" s="110"/>
      <c r="H58" s="110"/>
      <c r="I58" s="110"/>
      <c r="J58" s="110"/>
    </row>
    <row r="59" spans="2:10" x14ac:dyDescent="0.15">
      <c r="B59" s="110"/>
      <c r="C59" s="110"/>
      <c r="D59" s="110"/>
      <c r="E59" s="110"/>
      <c r="F59" s="110"/>
      <c r="G59" s="110"/>
      <c r="H59" s="110"/>
      <c r="I59" s="110"/>
      <c r="J59" s="110"/>
    </row>
    <row r="60" spans="2:10" x14ac:dyDescent="0.15">
      <c r="B60" s="110"/>
      <c r="C60" s="110"/>
      <c r="D60" s="110"/>
      <c r="E60" s="110"/>
      <c r="F60" s="110"/>
      <c r="G60" s="110"/>
      <c r="H60" s="110"/>
      <c r="I60" s="110"/>
      <c r="J60" s="110"/>
    </row>
    <row r="61" spans="2:10" x14ac:dyDescent="0.15">
      <c r="B61" s="110"/>
      <c r="C61" s="110"/>
      <c r="D61" s="110"/>
      <c r="E61" s="110"/>
      <c r="F61" s="110"/>
      <c r="G61" s="110"/>
      <c r="H61" s="110"/>
      <c r="I61" s="110"/>
      <c r="J61" s="110"/>
    </row>
    <row r="62" spans="2:10" x14ac:dyDescent="0.15">
      <c r="B62" s="110"/>
      <c r="C62" s="110"/>
      <c r="D62" s="110"/>
      <c r="E62" s="110"/>
      <c r="F62" s="110"/>
      <c r="G62" s="110"/>
      <c r="H62" s="110"/>
      <c r="I62" s="110"/>
      <c r="J62" s="110"/>
    </row>
    <row r="63" spans="2:10" x14ac:dyDescent="0.15">
      <c r="B63" s="110"/>
      <c r="C63" s="110"/>
      <c r="D63" s="110"/>
      <c r="E63" s="110"/>
      <c r="F63" s="110"/>
      <c r="G63" s="110"/>
      <c r="H63" s="110"/>
      <c r="I63" s="110"/>
      <c r="J63" s="110"/>
    </row>
    <row r="64" spans="2:10" x14ac:dyDescent="0.15">
      <c r="B64" s="110"/>
      <c r="C64" s="110"/>
      <c r="D64" s="110"/>
      <c r="E64" s="110"/>
      <c r="F64" s="110"/>
      <c r="G64" s="110"/>
      <c r="H64" s="110"/>
      <c r="I64" s="110"/>
      <c r="J64" s="110"/>
    </row>
    <row r="65" spans="2:10" x14ac:dyDescent="0.15">
      <c r="B65" s="110"/>
      <c r="C65" s="110"/>
      <c r="D65" s="110"/>
      <c r="E65" s="110"/>
      <c r="F65" s="110"/>
      <c r="G65" s="110"/>
      <c r="H65" s="110"/>
      <c r="I65" s="110"/>
      <c r="J65" s="110"/>
    </row>
    <row r="66" spans="2:10" x14ac:dyDescent="0.15">
      <c r="B66" s="110"/>
      <c r="C66" s="110"/>
      <c r="D66" s="110"/>
      <c r="E66" s="110"/>
      <c r="F66" s="110"/>
      <c r="G66" s="110"/>
      <c r="H66" s="110"/>
      <c r="I66" s="110"/>
      <c r="J66" s="110"/>
    </row>
    <row r="67" spans="2:10" x14ac:dyDescent="0.15">
      <c r="B67" s="110"/>
      <c r="C67" s="110"/>
      <c r="D67" s="110"/>
      <c r="E67" s="110"/>
      <c r="F67" s="110"/>
      <c r="G67" s="110"/>
      <c r="H67" s="110"/>
      <c r="I67" s="110"/>
      <c r="J67" s="110"/>
    </row>
    <row r="68" spans="2:10" x14ac:dyDescent="0.15">
      <c r="B68" s="110"/>
      <c r="C68" s="110"/>
      <c r="D68" s="110"/>
      <c r="E68" s="110"/>
      <c r="F68" s="110"/>
      <c r="G68" s="110"/>
      <c r="H68" s="110"/>
      <c r="I68" s="110"/>
      <c r="J68" s="110"/>
    </row>
    <row r="69" spans="2:10" x14ac:dyDescent="0.15">
      <c r="B69" s="110"/>
      <c r="C69" s="110"/>
      <c r="D69" s="110"/>
      <c r="E69" s="110"/>
      <c r="F69" s="110"/>
      <c r="G69" s="110"/>
      <c r="H69" s="110"/>
      <c r="I69" s="110"/>
      <c r="J69" s="110"/>
    </row>
    <row r="70" spans="2:10" x14ac:dyDescent="0.15">
      <c r="B70" s="110"/>
      <c r="C70" s="110"/>
      <c r="D70" s="110"/>
      <c r="E70" s="110"/>
      <c r="F70" s="110"/>
      <c r="G70" s="110"/>
      <c r="H70" s="110"/>
      <c r="I70" s="110"/>
      <c r="J70" s="110"/>
    </row>
    <row r="71" spans="2:10" x14ac:dyDescent="0.15">
      <c r="B71" s="110"/>
      <c r="C71" s="110"/>
      <c r="D71" s="110"/>
      <c r="E71" s="110"/>
      <c r="F71" s="110"/>
      <c r="G71" s="110"/>
      <c r="H71" s="110"/>
      <c r="I71" s="110"/>
      <c r="J71" s="110"/>
    </row>
    <row r="72" spans="2:10" x14ac:dyDescent="0.15">
      <c r="B72" s="110"/>
      <c r="C72" s="110"/>
      <c r="D72" s="110"/>
      <c r="E72" s="110"/>
      <c r="F72" s="110"/>
      <c r="G72" s="110"/>
      <c r="H72" s="110"/>
      <c r="I72" s="110"/>
      <c r="J72" s="110"/>
    </row>
    <row r="73" spans="2:10" x14ac:dyDescent="0.15">
      <c r="B73" s="110"/>
      <c r="C73" s="110"/>
      <c r="D73" s="110"/>
      <c r="E73" s="110"/>
      <c r="F73" s="110"/>
      <c r="G73" s="110"/>
      <c r="H73" s="110"/>
      <c r="I73" s="110"/>
      <c r="J73" s="110"/>
    </row>
    <row r="74" spans="2:10" x14ac:dyDescent="0.15">
      <c r="B74" s="110"/>
      <c r="C74" s="110"/>
      <c r="D74" s="110"/>
      <c r="E74" s="110"/>
      <c r="F74" s="110"/>
      <c r="G74" s="110"/>
      <c r="H74" s="110"/>
      <c r="I74" s="110"/>
      <c r="J74" s="110"/>
    </row>
    <row r="75" spans="2:10" x14ac:dyDescent="0.15">
      <c r="B75" s="110"/>
      <c r="C75" s="110"/>
      <c r="D75" s="110"/>
      <c r="E75" s="110"/>
      <c r="F75" s="110"/>
      <c r="G75" s="110"/>
      <c r="H75" s="110"/>
      <c r="I75" s="110"/>
      <c r="J75" s="110"/>
    </row>
    <row r="76" spans="2:10" x14ac:dyDescent="0.15">
      <c r="B76" s="110"/>
      <c r="C76" s="110"/>
      <c r="D76" s="110"/>
      <c r="E76" s="110"/>
      <c r="F76" s="110"/>
      <c r="G76" s="110"/>
      <c r="H76" s="110"/>
      <c r="I76" s="110"/>
      <c r="J76" s="110"/>
    </row>
    <row r="77" spans="2:10" x14ac:dyDescent="0.15">
      <c r="B77" s="110"/>
      <c r="C77" s="110"/>
      <c r="D77" s="110"/>
      <c r="E77" s="110"/>
      <c r="F77" s="110"/>
      <c r="G77" s="110"/>
      <c r="H77" s="110"/>
      <c r="I77" s="110"/>
      <c r="J77" s="110"/>
    </row>
    <row r="78" spans="2:10" x14ac:dyDescent="0.15">
      <c r="B78" s="110"/>
      <c r="C78" s="110"/>
      <c r="D78" s="110"/>
      <c r="E78" s="110"/>
      <c r="F78" s="110"/>
      <c r="G78" s="110"/>
      <c r="H78" s="110"/>
      <c r="I78" s="110"/>
      <c r="J78" s="110"/>
    </row>
    <row r="79" spans="2:10" x14ac:dyDescent="0.15">
      <c r="B79" s="110"/>
      <c r="C79" s="110"/>
      <c r="D79" s="110"/>
      <c r="E79" s="110"/>
      <c r="F79" s="110"/>
      <c r="G79" s="110"/>
      <c r="H79" s="110"/>
      <c r="I79" s="110"/>
      <c r="J79" s="110"/>
    </row>
    <row r="80" spans="2:10" x14ac:dyDescent="0.15">
      <c r="B80" s="110"/>
      <c r="C80" s="110"/>
      <c r="D80" s="110"/>
      <c r="E80" s="110"/>
      <c r="F80" s="110"/>
      <c r="G80" s="110"/>
      <c r="H80" s="110"/>
      <c r="I80" s="110"/>
      <c r="J80" s="110"/>
    </row>
    <row r="81" spans="2:10" x14ac:dyDescent="0.15">
      <c r="B81" s="110"/>
      <c r="C81" s="110"/>
      <c r="D81" s="110"/>
      <c r="E81" s="110"/>
      <c r="F81" s="110"/>
      <c r="G81" s="110"/>
      <c r="H81" s="110"/>
      <c r="I81" s="110"/>
      <c r="J81" s="110"/>
    </row>
    <row r="82" spans="2:10" x14ac:dyDescent="0.15">
      <c r="B82" s="110"/>
      <c r="C82" s="110"/>
      <c r="D82" s="110"/>
      <c r="E82" s="110"/>
      <c r="F82" s="110"/>
      <c r="G82" s="110"/>
      <c r="H82" s="110"/>
      <c r="I82" s="110"/>
      <c r="J82" s="110"/>
    </row>
    <row r="83" spans="2:10" x14ac:dyDescent="0.15">
      <c r="B83" s="110"/>
      <c r="C83" s="110"/>
      <c r="D83" s="110"/>
      <c r="E83" s="110"/>
      <c r="F83" s="110"/>
      <c r="G83" s="110"/>
      <c r="H83" s="110"/>
      <c r="I83" s="110"/>
      <c r="J83" s="110"/>
    </row>
    <row r="84" spans="2:10" x14ac:dyDescent="0.15">
      <c r="B84" s="110"/>
      <c r="C84" s="110"/>
      <c r="D84" s="110"/>
      <c r="E84" s="110"/>
      <c r="F84" s="110"/>
      <c r="G84" s="110"/>
      <c r="H84" s="110"/>
      <c r="I84" s="110"/>
      <c r="J84" s="110"/>
    </row>
    <row r="85" spans="2:10" x14ac:dyDescent="0.15">
      <c r="B85" s="110"/>
      <c r="C85" s="110"/>
      <c r="D85" s="110"/>
      <c r="E85" s="110"/>
      <c r="F85" s="110"/>
      <c r="G85" s="110"/>
      <c r="H85" s="110"/>
      <c r="I85" s="110"/>
      <c r="J85" s="110"/>
    </row>
    <row r="86" spans="2:10" x14ac:dyDescent="0.15">
      <c r="B86" s="110"/>
      <c r="C86" s="110"/>
      <c r="D86" s="110"/>
      <c r="E86" s="110"/>
      <c r="F86" s="110"/>
      <c r="G86" s="110"/>
      <c r="H86" s="110"/>
      <c r="I86" s="110"/>
      <c r="J86" s="110"/>
    </row>
    <row r="87" spans="2:10" x14ac:dyDescent="0.15">
      <c r="B87" s="110"/>
      <c r="C87" s="110"/>
      <c r="D87" s="110"/>
      <c r="E87" s="110"/>
      <c r="F87" s="110"/>
      <c r="G87" s="110"/>
      <c r="H87" s="110"/>
      <c r="I87" s="110"/>
      <c r="J87" s="110"/>
    </row>
    <row r="88" spans="2:10" x14ac:dyDescent="0.15">
      <c r="B88" s="110"/>
      <c r="C88" s="110"/>
      <c r="D88" s="110"/>
      <c r="E88" s="110"/>
      <c r="F88" s="110"/>
      <c r="G88" s="110"/>
      <c r="H88" s="110"/>
      <c r="I88" s="110"/>
      <c r="J88" s="110"/>
    </row>
    <row r="89" spans="2:10" x14ac:dyDescent="0.15">
      <c r="B89" s="110"/>
      <c r="C89" s="110"/>
      <c r="D89" s="110"/>
      <c r="E89" s="110"/>
      <c r="F89" s="110"/>
      <c r="G89" s="110"/>
      <c r="H89" s="110"/>
      <c r="I89" s="110"/>
      <c r="J89" s="110"/>
    </row>
    <row r="90" spans="2:10" x14ac:dyDescent="0.15">
      <c r="B90" s="110"/>
      <c r="C90" s="110"/>
      <c r="D90" s="110"/>
      <c r="E90" s="110"/>
      <c r="F90" s="110"/>
      <c r="G90" s="110"/>
      <c r="H90" s="110"/>
      <c r="I90" s="110"/>
      <c r="J90" s="110"/>
    </row>
    <row r="91" spans="2:10" x14ac:dyDescent="0.15">
      <c r="B91" s="110"/>
      <c r="C91" s="110"/>
      <c r="D91" s="110"/>
      <c r="E91" s="110"/>
      <c r="F91" s="110"/>
      <c r="G91" s="110"/>
      <c r="H91" s="110"/>
      <c r="I91" s="110"/>
      <c r="J91" s="110"/>
    </row>
    <row r="92" spans="2:10" x14ac:dyDescent="0.15">
      <c r="B92" s="110"/>
      <c r="C92" s="110"/>
      <c r="D92" s="110"/>
      <c r="E92" s="110"/>
      <c r="F92" s="110"/>
      <c r="G92" s="110"/>
      <c r="H92" s="110"/>
      <c r="I92" s="110"/>
      <c r="J92" s="110"/>
    </row>
    <row r="93" spans="2:10" x14ac:dyDescent="0.15">
      <c r="B93" s="110"/>
      <c r="C93" s="110"/>
      <c r="D93" s="110"/>
      <c r="E93" s="110"/>
      <c r="F93" s="110"/>
      <c r="G93" s="110"/>
      <c r="H93" s="110"/>
      <c r="I93" s="110"/>
      <c r="J93" s="110"/>
    </row>
    <row r="94" spans="2:10" x14ac:dyDescent="0.15">
      <c r="B94" s="110"/>
      <c r="C94" s="110"/>
      <c r="D94" s="110"/>
      <c r="E94" s="110"/>
      <c r="F94" s="110"/>
      <c r="G94" s="110"/>
      <c r="H94" s="110"/>
      <c r="I94" s="110"/>
      <c r="J94" s="110"/>
    </row>
    <row r="95" spans="2:10" x14ac:dyDescent="0.15">
      <c r="B95" s="110"/>
      <c r="C95" s="110"/>
      <c r="D95" s="110"/>
      <c r="E95" s="110"/>
      <c r="F95" s="110"/>
      <c r="G95" s="110"/>
      <c r="H95" s="110"/>
      <c r="I95" s="110"/>
      <c r="J95" s="110"/>
    </row>
    <row r="96" spans="2:10" x14ac:dyDescent="0.15">
      <c r="B96" s="110"/>
      <c r="C96" s="110"/>
      <c r="D96" s="110"/>
      <c r="E96" s="110"/>
      <c r="F96" s="110"/>
      <c r="G96" s="110"/>
      <c r="H96" s="110"/>
      <c r="I96" s="110"/>
      <c r="J96" s="110"/>
    </row>
    <row r="97" spans="2:10" x14ac:dyDescent="0.15">
      <c r="B97" s="110"/>
      <c r="C97" s="110"/>
      <c r="D97" s="110"/>
      <c r="E97" s="110"/>
      <c r="F97" s="110"/>
      <c r="G97" s="110"/>
      <c r="H97" s="110"/>
      <c r="I97" s="110"/>
      <c r="J97" s="110"/>
    </row>
    <row r="98" spans="2:10" x14ac:dyDescent="0.15">
      <c r="B98" s="110"/>
      <c r="C98" s="110"/>
      <c r="D98" s="110"/>
      <c r="E98" s="110"/>
      <c r="F98" s="110"/>
      <c r="G98" s="110"/>
      <c r="H98" s="110"/>
      <c r="I98" s="110"/>
      <c r="J98" s="110"/>
    </row>
    <row r="99" spans="2:10" x14ac:dyDescent="0.15">
      <c r="B99" s="110"/>
      <c r="C99" s="110"/>
      <c r="D99" s="110"/>
      <c r="E99" s="110"/>
      <c r="F99" s="110"/>
      <c r="G99" s="110"/>
      <c r="H99" s="110"/>
      <c r="I99" s="110"/>
      <c r="J99" s="110"/>
    </row>
    <row r="100" spans="2:10" x14ac:dyDescent="0.15">
      <c r="B100" s="110"/>
      <c r="C100" s="110"/>
      <c r="D100" s="110"/>
      <c r="E100" s="110"/>
      <c r="F100" s="110"/>
      <c r="G100" s="110"/>
      <c r="H100" s="110"/>
      <c r="I100" s="110"/>
      <c r="J100" s="110"/>
    </row>
    <row r="101" spans="2:10" x14ac:dyDescent="0.15">
      <c r="B101" s="110"/>
      <c r="C101" s="110"/>
      <c r="D101" s="110"/>
      <c r="E101" s="110"/>
      <c r="F101" s="110"/>
      <c r="G101" s="110"/>
      <c r="H101" s="110"/>
      <c r="I101" s="110"/>
      <c r="J101" s="110"/>
    </row>
    <row r="102" spans="2:10" x14ac:dyDescent="0.15">
      <c r="B102" s="110"/>
      <c r="C102" s="110"/>
      <c r="D102" s="110"/>
      <c r="E102" s="110"/>
      <c r="F102" s="110"/>
      <c r="G102" s="110"/>
      <c r="H102" s="110"/>
      <c r="I102" s="110"/>
      <c r="J102" s="110"/>
    </row>
    <row r="103" spans="2:10" x14ac:dyDescent="0.15">
      <c r="B103" s="110"/>
      <c r="C103" s="110"/>
      <c r="D103" s="110"/>
      <c r="E103" s="110"/>
      <c r="F103" s="110"/>
      <c r="G103" s="110"/>
      <c r="H103" s="110"/>
      <c r="I103" s="110"/>
      <c r="J103" s="110"/>
    </row>
    <row r="104" spans="2:10" x14ac:dyDescent="0.15">
      <c r="B104" s="110"/>
      <c r="C104" s="110"/>
      <c r="D104" s="110"/>
      <c r="E104" s="110"/>
      <c r="F104" s="110"/>
      <c r="G104" s="110"/>
      <c r="H104" s="110"/>
      <c r="I104" s="110"/>
      <c r="J104" s="110"/>
    </row>
    <row r="105" spans="2:10" x14ac:dyDescent="0.15">
      <c r="B105" s="110"/>
      <c r="C105" s="110"/>
      <c r="D105" s="110"/>
      <c r="E105" s="110"/>
      <c r="F105" s="110"/>
      <c r="G105" s="110"/>
      <c r="H105" s="110"/>
      <c r="I105" s="110"/>
      <c r="J105" s="110"/>
    </row>
    <row r="106" spans="2:10" x14ac:dyDescent="0.15">
      <c r="B106" s="110"/>
      <c r="C106" s="110"/>
      <c r="D106" s="110"/>
      <c r="E106" s="110"/>
      <c r="F106" s="110"/>
      <c r="G106" s="110"/>
      <c r="H106" s="110"/>
      <c r="I106" s="110"/>
      <c r="J106" s="110"/>
    </row>
    <row r="107" spans="2:10" x14ac:dyDescent="0.15">
      <c r="B107" s="110"/>
      <c r="C107" s="110"/>
      <c r="D107" s="110"/>
      <c r="E107" s="110"/>
      <c r="F107" s="110"/>
      <c r="G107" s="110"/>
      <c r="H107" s="110"/>
      <c r="I107" s="110"/>
      <c r="J107" s="110"/>
    </row>
    <row r="108" spans="2:10" x14ac:dyDescent="0.15">
      <c r="B108" s="110"/>
      <c r="C108" s="110"/>
      <c r="D108" s="110"/>
      <c r="E108" s="110"/>
      <c r="F108" s="110"/>
      <c r="G108" s="110"/>
      <c r="H108" s="110"/>
      <c r="I108" s="110"/>
      <c r="J108" s="110"/>
    </row>
    <row r="109" spans="2:10" x14ac:dyDescent="0.15">
      <c r="B109" s="110"/>
      <c r="C109" s="110"/>
      <c r="D109" s="110"/>
      <c r="E109" s="110"/>
      <c r="F109" s="110"/>
      <c r="G109" s="110"/>
      <c r="H109" s="110"/>
      <c r="I109" s="110"/>
      <c r="J109" s="110"/>
    </row>
    <row r="110" spans="2:10" x14ac:dyDescent="0.15">
      <c r="B110" s="110"/>
      <c r="C110" s="110"/>
      <c r="D110" s="110"/>
      <c r="E110" s="110"/>
      <c r="F110" s="110"/>
      <c r="G110" s="110"/>
      <c r="H110" s="110"/>
      <c r="I110" s="110"/>
      <c r="J110" s="110"/>
    </row>
    <row r="111" spans="2:10" x14ac:dyDescent="0.15">
      <c r="B111" s="110"/>
      <c r="C111" s="110"/>
      <c r="D111" s="110"/>
      <c r="E111" s="110"/>
      <c r="F111" s="110"/>
      <c r="G111" s="110"/>
      <c r="H111" s="110"/>
      <c r="I111" s="110"/>
      <c r="J111" s="110"/>
    </row>
    <row r="112" spans="2:10" x14ac:dyDescent="0.15">
      <c r="B112" s="110"/>
      <c r="C112" s="110"/>
      <c r="D112" s="110"/>
      <c r="E112" s="110"/>
      <c r="F112" s="110"/>
      <c r="G112" s="110"/>
      <c r="H112" s="110"/>
      <c r="I112" s="110"/>
      <c r="J112" s="110"/>
    </row>
    <row r="113" spans="2:10" x14ac:dyDescent="0.15">
      <c r="B113" s="110"/>
      <c r="C113" s="110"/>
      <c r="D113" s="110"/>
      <c r="E113" s="110"/>
      <c r="F113" s="110"/>
      <c r="G113" s="110"/>
      <c r="H113" s="110"/>
      <c r="I113" s="110"/>
      <c r="J113" s="110"/>
    </row>
    <row r="114" spans="2:10" x14ac:dyDescent="0.15">
      <c r="B114" s="110"/>
      <c r="C114" s="110"/>
      <c r="D114" s="110"/>
      <c r="E114" s="110"/>
      <c r="F114" s="110"/>
      <c r="G114" s="110"/>
      <c r="H114" s="110"/>
      <c r="I114" s="110"/>
      <c r="J114" s="110"/>
    </row>
    <row r="115" spans="2:10" x14ac:dyDescent="0.15">
      <c r="B115" s="110"/>
      <c r="C115" s="110"/>
      <c r="D115" s="110"/>
      <c r="E115" s="110"/>
      <c r="F115" s="110"/>
      <c r="G115" s="110"/>
      <c r="H115" s="110"/>
      <c r="I115" s="110"/>
      <c r="J115" s="110"/>
    </row>
    <row r="116" spans="2:10" x14ac:dyDescent="0.15">
      <c r="B116" s="110"/>
      <c r="C116" s="110"/>
      <c r="D116" s="110"/>
      <c r="E116" s="110"/>
      <c r="F116" s="110"/>
      <c r="G116" s="110"/>
      <c r="H116" s="110"/>
      <c r="I116" s="110"/>
      <c r="J116" s="110"/>
    </row>
    <row r="117" spans="2:10" x14ac:dyDescent="0.15">
      <c r="B117" s="110"/>
      <c r="C117" s="110"/>
      <c r="D117" s="110"/>
      <c r="E117" s="110"/>
      <c r="F117" s="110"/>
      <c r="G117" s="110"/>
      <c r="H117" s="110"/>
      <c r="I117" s="110"/>
      <c r="J117" s="110"/>
    </row>
    <row r="118" spans="2:10" x14ac:dyDescent="0.15">
      <c r="B118" s="110"/>
      <c r="C118" s="110"/>
      <c r="D118" s="110"/>
      <c r="E118" s="110"/>
      <c r="F118" s="110"/>
      <c r="G118" s="110"/>
      <c r="H118" s="110"/>
      <c r="I118" s="110"/>
      <c r="J118" s="110"/>
    </row>
    <row r="119" spans="2:10" x14ac:dyDescent="0.15">
      <c r="B119" s="110"/>
      <c r="C119" s="110"/>
      <c r="D119" s="110"/>
      <c r="E119" s="110"/>
      <c r="F119" s="110"/>
      <c r="G119" s="110"/>
      <c r="H119" s="110"/>
      <c r="I119" s="110"/>
      <c r="J119" s="110"/>
    </row>
    <row r="120" spans="2:10" x14ac:dyDescent="0.15">
      <c r="B120" s="110"/>
      <c r="C120" s="110"/>
      <c r="D120" s="110"/>
      <c r="E120" s="110"/>
      <c r="F120" s="110"/>
      <c r="G120" s="110"/>
      <c r="H120" s="110"/>
      <c r="I120" s="110"/>
      <c r="J120" s="110"/>
    </row>
    <row r="121" spans="2:10" x14ac:dyDescent="0.15">
      <c r="B121" s="110"/>
      <c r="C121" s="110"/>
      <c r="D121" s="110"/>
      <c r="E121" s="110"/>
      <c r="F121" s="110"/>
      <c r="G121" s="110"/>
      <c r="H121" s="110"/>
      <c r="I121" s="110"/>
      <c r="J121" s="110"/>
    </row>
    <row r="122" spans="2:10" x14ac:dyDescent="0.15">
      <c r="B122" s="110"/>
      <c r="C122" s="110"/>
      <c r="D122" s="110"/>
      <c r="E122" s="110"/>
      <c r="F122" s="110"/>
      <c r="G122" s="110"/>
      <c r="H122" s="110"/>
      <c r="I122" s="110"/>
      <c r="J122" s="110"/>
    </row>
    <row r="123" spans="2:10" x14ac:dyDescent="0.15">
      <c r="B123" s="110"/>
      <c r="C123" s="110"/>
      <c r="D123" s="110"/>
      <c r="E123" s="110"/>
      <c r="F123" s="110"/>
      <c r="G123" s="110"/>
      <c r="H123" s="110"/>
      <c r="I123" s="110"/>
      <c r="J123" s="110"/>
    </row>
    <row r="124" spans="2:10" x14ac:dyDescent="0.15">
      <c r="B124" s="110"/>
      <c r="C124" s="110"/>
      <c r="D124" s="110"/>
      <c r="E124" s="110"/>
      <c r="F124" s="110"/>
      <c r="G124" s="110"/>
      <c r="H124" s="110"/>
      <c r="I124" s="110"/>
      <c r="J124" s="110"/>
    </row>
    <row r="125" spans="2:10" x14ac:dyDescent="0.15">
      <c r="B125" s="110"/>
      <c r="C125" s="110"/>
      <c r="D125" s="110"/>
      <c r="E125" s="110"/>
      <c r="F125" s="110"/>
      <c r="G125" s="110"/>
      <c r="H125" s="110"/>
      <c r="I125" s="110"/>
      <c r="J125" s="110"/>
    </row>
    <row r="126" spans="2:10" x14ac:dyDescent="0.15">
      <c r="B126" s="110"/>
      <c r="C126" s="110"/>
      <c r="D126" s="110"/>
      <c r="E126" s="110"/>
      <c r="F126" s="110"/>
      <c r="G126" s="110"/>
      <c r="H126" s="110"/>
      <c r="I126" s="110"/>
      <c r="J126" s="110"/>
    </row>
    <row r="127" spans="2:10" x14ac:dyDescent="0.15">
      <c r="B127" s="110"/>
      <c r="C127" s="110"/>
      <c r="D127" s="110"/>
      <c r="E127" s="110"/>
      <c r="F127" s="110"/>
      <c r="G127" s="110"/>
      <c r="H127" s="110"/>
      <c r="I127" s="110"/>
      <c r="J127" s="110"/>
    </row>
    <row r="128" spans="2:10" x14ac:dyDescent="0.15">
      <c r="B128" s="110"/>
      <c r="C128" s="110"/>
      <c r="D128" s="110"/>
      <c r="E128" s="110"/>
      <c r="F128" s="110"/>
      <c r="G128" s="110"/>
      <c r="H128" s="110"/>
      <c r="I128" s="110"/>
      <c r="J128" s="110"/>
    </row>
    <row r="129" spans="2:10" x14ac:dyDescent="0.15">
      <c r="B129" s="110"/>
      <c r="C129" s="110"/>
      <c r="D129" s="110"/>
      <c r="E129" s="110"/>
      <c r="F129" s="110"/>
      <c r="G129" s="110"/>
      <c r="H129" s="110"/>
      <c r="I129" s="110"/>
      <c r="J129" s="110"/>
    </row>
    <row r="130" spans="2:10" x14ac:dyDescent="0.15">
      <c r="B130" s="110"/>
      <c r="C130" s="110"/>
      <c r="D130" s="110"/>
      <c r="E130" s="110"/>
      <c r="F130" s="110"/>
      <c r="G130" s="110"/>
      <c r="H130" s="110"/>
      <c r="I130" s="110"/>
      <c r="J130" s="110"/>
    </row>
    <row r="131" spans="2:10" x14ac:dyDescent="0.15">
      <c r="B131" s="110"/>
      <c r="C131" s="110"/>
      <c r="D131" s="110"/>
      <c r="E131" s="110"/>
      <c r="F131" s="110"/>
      <c r="G131" s="110"/>
      <c r="H131" s="110"/>
      <c r="I131" s="110"/>
      <c r="J131" s="110"/>
    </row>
    <row r="132" spans="2:10" x14ac:dyDescent="0.15">
      <c r="B132" s="110"/>
      <c r="C132" s="110"/>
      <c r="D132" s="110"/>
      <c r="E132" s="110"/>
      <c r="F132" s="110"/>
      <c r="G132" s="110"/>
      <c r="H132" s="110"/>
      <c r="I132" s="110"/>
      <c r="J132" s="110"/>
    </row>
    <row r="133" spans="2:10" x14ac:dyDescent="0.15">
      <c r="B133" s="110"/>
      <c r="C133" s="110"/>
      <c r="D133" s="110"/>
      <c r="E133" s="110"/>
      <c r="F133" s="110"/>
      <c r="G133" s="110"/>
      <c r="H133" s="110"/>
      <c r="I133" s="110"/>
      <c r="J133" s="110"/>
    </row>
    <row r="134" spans="2:10" x14ac:dyDescent="0.15">
      <c r="B134" s="110"/>
      <c r="C134" s="110"/>
      <c r="D134" s="110"/>
      <c r="E134" s="110"/>
      <c r="F134" s="110"/>
      <c r="G134" s="110"/>
      <c r="H134" s="110"/>
      <c r="I134" s="110"/>
      <c r="J134" s="110"/>
    </row>
    <row r="135" spans="2:10" x14ac:dyDescent="0.15">
      <c r="B135" s="110"/>
      <c r="C135" s="110"/>
      <c r="D135" s="110"/>
      <c r="E135" s="110"/>
      <c r="F135" s="110"/>
      <c r="G135" s="110"/>
      <c r="H135" s="110"/>
      <c r="I135" s="110"/>
      <c r="J135" s="110"/>
    </row>
    <row r="136" spans="2:10" x14ac:dyDescent="0.15">
      <c r="B136" s="110"/>
      <c r="C136" s="110"/>
      <c r="D136" s="110"/>
      <c r="E136" s="110"/>
      <c r="F136" s="110"/>
      <c r="G136" s="110"/>
      <c r="H136" s="110"/>
      <c r="I136" s="110"/>
      <c r="J136" s="110"/>
    </row>
    <row r="137" spans="2:10" x14ac:dyDescent="0.15">
      <c r="B137" s="110"/>
      <c r="C137" s="110"/>
      <c r="D137" s="110"/>
      <c r="E137" s="110"/>
      <c r="F137" s="110"/>
      <c r="G137" s="110"/>
      <c r="H137" s="110"/>
      <c r="I137" s="110"/>
      <c r="J137" s="110"/>
    </row>
    <row r="138" spans="2:10" x14ac:dyDescent="0.15">
      <c r="B138" s="110"/>
      <c r="C138" s="110"/>
      <c r="D138" s="110"/>
      <c r="E138" s="110"/>
      <c r="F138" s="110"/>
      <c r="G138" s="110"/>
      <c r="H138" s="110"/>
      <c r="I138" s="110"/>
      <c r="J138" s="110"/>
    </row>
    <row r="139" spans="2:10" x14ac:dyDescent="0.15">
      <c r="B139" s="110"/>
      <c r="C139" s="110"/>
      <c r="D139" s="110"/>
      <c r="E139" s="110"/>
      <c r="F139" s="110"/>
      <c r="G139" s="110"/>
      <c r="H139" s="110"/>
      <c r="I139" s="110"/>
      <c r="J139" s="110"/>
    </row>
    <row r="140" spans="2:10" x14ac:dyDescent="0.15">
      <c r="B140" s="110"/>
      <c r="C140" s="110"/>
      <c r="D140" s="110"/>
      <c r="E140" s="110"/>
      <c r="F140" s="110"/>
      <c r="G140" s="110"/>
      <c r="H140" s="110"/>
      <c r="I140" s="110"/>
      <c r="J140" s="110"/>
    </row>
    <row r="141" spans="2:10" x14ac:dyDescent="0.15">
      <c r="B141" s="110"/>
      <c r="C141" s="110"/>
      <c r="D141" s="110"/>
      <c r="E141" s="110"/>
      <c r="F141" s="110"/>
      <c r="G141" s="110"/>
      <c r="H141" s="110"/>
      <c r="I141" s="110"/>
      <c r="J141" s="110"/>
    </row>
    <row r="142" spans="2:10" x14ac:dyDescent="0.15">
      <c r="B142" s="110"/>
      <c r="C142" s="110"/>
      <c r="D142" s="110"/>
      <c r="E142" s="110"/>
      <c r="F142" s="110"/>
      <c r="G142" s="110"/>
      <c r="H142" s="110"/>
      <c r="I142" s="110"/>
      <c r="J142" s="110"/>
    </row>
    <row r="143" spans="2:10" x14ac:dyDescent="0.15">
      <c r="B143" s="110"/>
      <c r="C143" s="110"/>
      <c r="D143" s="110"/>
      <c r="E143" s="110"/>
      <c r="F143" s="110"/>
      <c r="G143" s="110"/>
      <c r="H143" s="110"/>
      <c r="I143" s="110"/>
      <c r="J143" s="110"/>
    </row>
    <row r="144" spans="2:10" x14ac:dyDescent="0.15">
      <c r="B144" s="110"/>
      <c r="C144" s="110"/>
      <c r="D144" s="110"/>
      <c r="E144" s="110"/>
      <c r="F144" s="110"/>
      <c r="G144" s="110"/>
      <c r="H144" s="110"/>
      <c r="I144" s="110"/>
      <c r="J144" s="110"/>
    </row>
    <row r="145" spans="2:10" x14ac:dyDescent="0.15">
      <c r="B145" s="110"/>
      <c r="C145" s="110"/>
      <c r="D145" s="110"/>
      <c r="E145" s="110"/>
      <c r="F145" s="110"/>
      <c r="G145" s="110"/>
      <c r="H145" s="110"/>
      <c r="I145" s="110"/>
      <c r="J145" s="110"/>
    </row>
    <row r="146" spans="2:10" x14ac:dyDescent="0.15">
      <c r="B146" s="110"/>
      <c r="C146" s="110"/>
      <c r="D146" s="110"/>
      <c r="E146" s="110"/>
      <c r="F146" s="110"/>
      <c r="G146" s="110"/>
      <c r="H146" s="110"/>
      <c r="I146" s="110"/>
      <c r="J146" s="110"/>
    </row>
    <row r="147" spans="2:10" x14ac:dyDescent="0.15">
      <c r="B147" s="110"/>
      <c r="C147" s="110"/>
      <c r="D147" s="110"/>
      <c r="E147" s="110"/>
      <c r="F147" s="110"/>
      <c r="G147" s="110"/>
      <c r="H147" s="110"/>
      <c r="I147" s="110"/>
      <c r="J147" s="110"/>
    </row>
    <row r="148" spans="2:10" x14ac:dyDescent="0.15">
      <c r="B148" s="110"/>
      <c r="C148" s="110"/>
      <c r="D148" s="110"/>
      <c r="E148" s="110"/>
      <c r="F148" s="110"/>
      <c r="G148" s="110"/>
      <c r="H148" s="110"/>
      <c r="I148" s="110"/>
      <c r="J148" s="110"/>
    </row>
    <row r="149" spans="2:10" x14ac:dyDescent="0.15">
      <c r="B149" s="110"/>
      <c r="C149" s="110"/>
      <c r="D149" s="110"/>
      <c r="E149" s="110"/>
      <c r="F149" s="110"/>
      <c r="G149" s="110"/>
      <c r="H149" s="110"/>
      <c r="I149" s="110"/>
      <c r="J149" s="110"/>
    </row>
    <row r="150" spans="2:10" x14ac:dyDescent="0.15">
      <c r="B150" s="110"/>
      <c r="C150" s="110"/>
      <c r="D150" s="110"/>
      <c r="E150" s="110"/>
      <c r="F150" s="110"/>
      <c r="G150" s="110"/>
      <c r="H150" s="110"/>
      <c r="I150" s="110"/>
      <c r="J150" s="110"/>
    </row>
    <row r="151" spans="2:10" x14ac:dyDescent="0.15">
      <c r="B151" s="110"/>
      <c r="C151" s="110"/>
      <c r="D151" s="110"/>
      <c r="E151" s="110"/>
      <c r="F151" s="110"/>
      <c r="G151" s="110"/>
      <c r="H151" s="110"/>
      <c r="I151" s="110"/>
      <c r="J151" s="110"/>
    </row>
    <row r="152" spans="2:10" x14ac:dyDescent="0.15">
      <c r="B152" s="110"/>
      <c r="C152" s="110"/>
      <c r="D152" s="110"/>
      <c r="E152" s="110"/>
      <c r="F152" s="110"/>
      <c r="G152" s="110"/>
      <c r="H152" s="110"/>
      <c r="I152" s="110"/>
      <c r="J152" s="110"/>
    </row>
    <row r="153" spans="2:10" x14ac:dyDescent="0.15">
      <c r="B153" s="110"/>
      <c r="C153" s="110"/>
      <c r="D153" s="110"/>
      <c r="E153" s="110"/>
      <c r="F153" s="110"/>
      <c r="G153" s="110"/>
      <c r="H153" s="110"/>
      <c r="I153" s="110"/>
      <c r="J153" s="110"/>
    </row>
    <row r="154" spans="2:10" x14ac:dyDescent="0.15">
      <c r="B154" s="110"/>
      <c r="C154" s="110"/>
      <c r="D154" s="110"/>
      <c r="E154" s="110"/>
      <c r="F154" s="110"/>
      <c r="G154" s="110"/>
      <c r="H154" s="110"/>
      <c r="I154" s="110"/>
      <c r="J154" s="110"/>
    </row>
    <row r="155" spans="2:10" x14ac:dyDescent="0.15">
      <c r="B155" s="110"/>
      <c r="C155" s="110"/>
      <c r="D155" s="110"/>
      <c r="E155" s="110"/>
      <c r="F155" s="110"/>
      <c r="G155" s="110"/>
      <c r="H155" s="110"/>
      <c r="I155" s="110"/>
      <c r="J155" s="110"/>
    </row>
    <row r="156" spans="2:10" x14ac:dyDescent="0.15">
      <c r="B156" s="110"/>
      <c r="C156" s="110"/>
      <c r="D156" s="110"/>
      <c r="E156" s="110"/>
      <c r="F156" s="110"/>
      <c r="G156" s="110"/>
      <c r="H156" s="110"/>
      <c r="I156" s="110"/>
      <c r="J156" s="110"/>
    </row>
    <row r="157" spans="2:10" x14ac:dyDescent="0.15">
      <c r="B157" s="110"/>
      <c r="C157" s="110"/>
      <c r="D157" s="110"/>
      <c r="E157" s="110"/>
      <c r="F157" s="110"/>
      <c r="G157" s="110"/>
      <c r="H157" s="110"/>
      <c r="I157" s="110"/>
      <c r="J157" s="110"/>
    </row>
    <row r="158" spans="2:10" x14ac:dyDescent="0.15">
      <c r="B158" s="110"/>
      <c r="C158" s="110"/>
      <c r="D158" s="110"/>
      <c r="E158" s="110"/>
      <c r="F158" s="110"/>
      <c r="G158" s="110"/>
      <c r="H158" s="110"/>
      <c r="I158" s="110"/>
      <c r="J158" s="110"/>
    </row>
    <row r="159" spans="2:10" x14ac:dyDescent="0.15">
      <c r="B159" s="110"/>
      <c r="C159" s="110"/>
      <c r="D159" s="110"/>
      <c r="E159" s="110"/>
      <c r="F159" s="110"/>
      <c r="G159" s="110"/>
      <c r="H159" s="110"/>
      <c r="I159" s="110"/>
      <c r="J159" s="110"/>
    </row>
    <row r="160" spans="2:10" x14ac:dyDescent="0.15">
      <c r="B160" s="110"/>
      <c r="C160" s="110"/>
      <c r="D160" s="110"/>
      <c r="E160" s="110"/>
      <c r="F160" s="110"/>
      <c r="G160" s="110"/>
      <c r="H160" s="110"/>
      <c r="I160" s="110"/>
      <c r="J160" s="110"/>
    </row>
    <row r="161" spans="2:10" x14ac:dyDescent="0.15">
      <c r="B161" s="110"/>
      <c r="C161" s="110"/>
      <c r="D161" s="110"/>
      <c r="E161" s="110"/>
      <c r="F161" s="110"/>
      <c r="G161" s="110"/>
      <c r="H161" s="110"/>
      <c r="I161" s="110"/>
      <c r="J161" s="110"/>
    </row>
    <row r="162" spans="2:10" x14ac:dyDescent="0.15">
      <c r="B162" s="110"/>
      <c r="C162" s="110"/>
      <c r="D162" s="110"/>
      <c r="E162" s="110"/>
      <c r="F162" s="110"/>
      <c r="G162" s="110"/>
      <c r="H162" s="110"/>
      <c r="I162" s="110"/>
      <c r="J162" s="110"/>
    </row>
    <row r="163" spans="2:10" x14ac:dyDescent="0.15">
      <c r="B163" s="110"/>
      <c r="C163" s="110"/>
      <c r="D163" s="110"/>
      <c r="E163" s="110"/>
      <c r="F163" s="110"/>
      <c r="G163" s="110"/>
      <c r="H163" s="110"/>
      <c r="I163" s="110"/>
      <c r="J163" s="110"/>
    </row>
    <row r="164" spans="2:10" x14ac:dyDescent="0.15">
      <c r="B164" s="110"/>
      <c r="C164" s="110"/>
      <c r="D164" s="110"/>
      <c r="E164" s="110"/>
      <c r="F164" s="110"/>
      <c r="G164" s="110"/>
      <c r="H164" s="110"/>
      <c r="I164" s="110"/>
      <c r="J164" s="110"/>
    </row>
    <row r="165" spans="2:10" x14ac:dyDescent="0.15">
      <c r="B165" s="110"/>
      <c r="C165" s="110"/>
      <c r="D165" s="110"/>
      <c r="E165" s="110"/>
      <c r="F165" s="110"/>
      <c r="G165" s="110"/>
      <c r="H165" s="110"/>
      <c r="I165" s="110"/>
      <c r="J165" s="110"/>
    </row>
    <row r="166" spans="2:10" x14ac:dyDescent="0.15">
      <c r="B166" s="110"/>
      <c r="C166" s="110"/>
      <c r="D166" s="110"/>
      <c r="E166" s="110"/>
      <c r="F166" s="110"/>
      <c r="G166" s="110"/>
      <c r="H166" s="110"/>
      <c r="I166" s="110"/>
      <c r="J166" s="110"/>
    </row>
    <row r="167" spans="2:10" x14ac:dyDescent="0.15">
      <c r="B167" s="110"/>
      <c r="C167" s="110"/>
      <c r="D167" s="110"/>
      <c r="E167" s="110"/>
      <c r="F167" s="110"/>
      <c r="G167" s="110"/>
      <c r="H167" s="110"/>
      <c r="I167" s="110"/>
      <c r="J167" s="110"/>
    </row>
    <row r="168" spans="2:10" x14ac:dyDescent="0.15">
      <c r="B168" s="110"/>
      <c r="C168" s="110"/>
      <c r="D168" s="110"/>
      <c r="E168" s="110"/>
      <c r="F168" s="110"/>
      <c r="G168" s="110"/>
      <c r="H168" s="110"/>
      <c r="I168" s="110"/>
      <c r="J168" s="110"/>
    </row>
    <row r="169" spans="2:10" x14ac:dyDescent="0.15">
      <c r="B169" s="110"/>
      <c r="C169" s="110"/>
      <c r="D169" s="110"/>
      <c r="E169" s="110"/>
      <c r="F169" s="110"/>
      <c r="G169" s="110"/>
      <c r="H169" s="110"/>
      <c r="I169" s="110"/>
      <c r="J169" s="110"/>
    </row>
    <row r="170" spans="2:10" x14ac:dyDescent="0.15">
      <c r="B170" s="110"/>
      <c r="C170" s="110"/>
      <c r="D170" s="110"/>
      <c r="E170" s="110"/>
      <c r="F170" s="110"/>
      <c r="G170" s="110"/>
      <c r="H170" s="110"/>
      <c r="I170" s="110"/>
      <c r="J170" s="110"/>
    </row>
    <row r="171" spans="2:10" x14ac:dyDescent="0.15">
      <c r="B171" s="110"/>
      <c r="C171" s="110"/>
      <c r="D171" s="110"/>
      <c r="E171" s="110"/>
      <c r="F171" s="110"/>
      <c r="G171" s="110"/>
      <c r="H171" s="110"/>
      <c r="I171" s="110"/>
      <c r="J171" s="110"/>
    </row>
    <row r="172" spans="2:10" x14ac:dyDescent="0.15">
      <c r="B172" s="110"/>
      <c r="C172" s="110"/>
      <c r="D172" s="110"/>
      <c r="E172" s="110"/>
      <c r="F172" s="110"/>
      <c r="G172" s="110"/>
      <c r="H172" s="110"/>
      <c r="I172" s="110"/>
      <c r="J172" s="110"/>
    </row>
    <row r="173" spans="2:10" x14ac:dyDescent="0.15">
      <c r="B173" s="110"/>
      <c r="C173" s="110"/>
      <c r="D173" s="110"/>
      <c r="E173" s="110"/>
      <c r="F173" s="110"/>
      <c r="G173" s="110"/>
      <c r="H173" s="110"/>
      <c r="I173" s="110"/>
      <c r="J173" s="110"/>
    </row>
    <row r="174" spans="2:10" x14ac:dyDescent="0.15">
      <c r="B174" s="110"/>
      <c r="C174" s="110"/>
      <c r="D174" s="110"/>
      <c r="E174" s="110"/>
      <c r="F174" s="110"/>
      <c r="G174" s="110"/>
      <c r="H174" s="110"/>
      <c r="I174" s="110"/>
      <c r="J174" s="110"/>
    </row>
    <row r="175" spans="2:10" x14ac:dyDescent="0.15">
      <c r="B175" s="110"/>
      <c r="C175" s="110"/>
      <c r="D175" s="110"/>
      <c r="E175" s="110"/>
      <c r="F175" s="110"/>
      <c r="G175" s="110"/>
      <c r="H175" s="110"/>
      <c r="I175" s="110"/>
      <c r="J175" s="110"/>
    </row>
    <row r="176" spans="2:10" x14ac:dyDescent="0.15">
      <c r="B176" s="110"/>
      <c r="C176" s="110"/>
      <c r="D176" s="110"/>
      <c r="E176" s="110"/>
      <c r="F176" s="110"/>
      <c r="G176" s="110"/>
      <c r="H176" s="110"/>
      <c r="I176" s="110"/>
      <c r="J176" s="110"/>
    </row>
    <row r="177" spans="2:10" x14ac:dyDescent="0.15">
      <c r="B177" s="110"/>
      <c r="C177" s="110"/>
      <c r="D177" s="110"/>
      <c r="E177" s="110"/>
      <c r="F177" s="110"/>
      <c r="G177" s="110"/>
      <c r="H177" s="110"/>
      <c r="I177" s="110"/>
      <c r="J177" s="110"/>
    </row>
    <row r="178" spans="2:10" x14ac:dyDescent="0.15">
      <c r="B178" s="110"/>
      <c r="C178" s="110"/>
      <c r="D178" s="110"/>
      <c r="E178" s="110"/>
      <c r="F178" s="110"/>
      <c r="G178" s="110"/>
      <c r="H178" s="110"/>
      <c r="I178" s="110"/>
      <c r="J178" s="110"/>
    </row>
    <row r="179" spans="2:10" x14ac:dyDescent="0.15">
      <c r="B179" s="110"/>
      <c r="C179" s="110"/>
      <c r="D179" s="110"/>
      <c r="E179" s="110"/>
      <c r="F179" s="110"/>
      <c r="G179" s="110"/>
      <c r="H179" s="110"/>
      <c r="I179" s="110"/>
      <c r="J179" s="110"/>
    </row>
    <row r="180" spans="2:10" x14ac:dyDescent="0.15">
      <c r="B180" s="110"/>
      <c r="C180" s="110"/>
      <c r="D180" s="110"/>
      <c r="E180" s="110"/>
      <c r="F180" s="110"/>
      <c r="G180" s="110"/>
      <c r="H180" s="110"/>
      <c r="I180" s="110"/>
      <c r="J180" s="110"/>
    </row>
    <row r="181" spans="2:10" x14ac:dyDescent="0.15">
      <c r="B181" s="110"/>
      <c r="C181" s="110"/>
      <c r="D181" s="110"/>
      <c r="E181" s="110"/>
      <c r="F181" s="110"/>
      <c r="G181" s="110"/>
      <c r="H181" s="110"/>
      <c r="I181" s="110"/>
      <c r="J181" s="110"/>
    </row>
    <row r="182" spans="2:10" x14ac:dyDescent="0.15">
      <c r="B182" s="110"/>
      <c r="C182" s="110"/>
      <c r="D182" s="110"/>
      <c r="E182" s="110"/>
      <c r="F182" s="110"/>
      <c r="G182" s="110"/>
      <c r="H182" s="110"/>
      <c r="I182" s="110"/>
      <c r="J182" s="110"/>
    </row>
    <row r="183" spans="2:10" x14ac:dyDescent="0.15">
      <c r="B183" s="110"/>
      <c r="C183" s="110"/>
      <c r="D183" s="110"/>
      <c r="E183" s="110"/>
      <c r="F183" s="110"/>
      <c r="G183" s="110"/>
      <c r="H183" s="110"/>
      <c r="I183" s="110"/>
      <c r="J183" s="110"/>
    </row>
    <row r="184" spans="2:10" x14ac:dyDescent="0.15">
      <c r="B184" s="110"/>
      <c r="C184" s="110"/>
      <c r="D184" s="110"/>
      <c r="E184" s="110"/>
      <c r="F184" s="110"/>
      <c r="G184" s="110"/>
      <c r="H184" s="110"/>
      <c r="I184" s="110"/>
      <c r="J184" s="110"/>
    </row>
    <row r="185" spans="2:10" x14ac:dyDescent="0.15">
      <c r="B185" s="110"/>
      <c r="C185" s="110"/>
      <c r="D185" s="110"/>
      <c r="E185" s="110"/>
      <c r="F185" s="110"/>
      <c r="G185" s="110"/>
      <c r="H185" s="110"/>
      <c r="I185" s="110"/>
      <c r="J185" s="110"/>
    </row>
    <row r="186" spans="2:10" x14ac:dyDescent="0.15">
      <c r="B186" s="110"/>
      <c r="C186" s="110"/>
      <c r="D186" s="110"/>
      <c r="E186" s="110"/>
      <c r="F186" s="110"/>
      <c r="G186" s="110"/>
      <c r="H186" s="110"/>
      <c r="I186" s="110"/>
      <c r="J186" s="110"/>
    </row>
    <row r="187" spans="2:10" x14ac:dyDescent="0.15">
      <c r="B187" s="110"/>
      <c r="C187" s="110"/>
      <c r="D187" s="110"/>
      <c r="E187" s="110"/>
      <c r="F187" s="110"/>
      <c r="G187" s="110"/>
      <c r="H187" s="110"/>
      <c r="I187" s="110"/>
      <c r="J187" s="110"/>
    </row>
    <row r="188" spans="2:10" x14ac:dyDescent="0.15">
      <c r="B188" s="110"/>
      <c r="C188" s="110"/>
      <c r="D188" s="110"/>
      <c r="E188" s="110"/>
      <c r="F188" s="110"/>
      <c r="G188" s="110"/>
      <c r="H188" s="110"/>
      <c r="I188" s="110"/>
      <c r="J188" s="110"/>
    </row>
    <row r="189" spans="2:10" x14ac:dyDescent="0.15">
      <c r="B189" s="110"/>
      <c r="C189" s="110"/>
      <c r="D189" s="110"/>
      <c r="E189" s="110"/>
      <c r="F189" s="110"/>
      <c r="G189" s="110"/>
      <c r="H189" s="110"/>
      <c r="I189" s="110"/>
      <c r="J189" s="110"/>
    </row>
    <row r="190" spans="2:10" x14ac:dyDescent="0.15">
      <c r="B190" s="110"/>
      <c r="C190" s="110"/>
      <c r="D190" s="110"/>
      <c r="E190" s="110"/>
      <c r="F190" s="110"/>
      <c r="G190" s="110"/>
      <c r="H190" s="110"/>
      <c r="I190" s="110"/>
      <c r="J190" s="110"/>
    </row>
    <row r="191" spans="2:10" x14ac:dyDescent="0.15">
      <c r="B191" s="110"/>
      <c r="C191" s="110"/>
      <c r="D191" s="110"/>
      <c r="E191" s="110"/>
      <c r="F191" s="110"/>
      <c r="G191" s="110"/>
      <c r="H191" s="110"/>
      <c r="I191" s="110"/>
      <c r="J191" s="110"/>
    </row>
    <row r="192" spans="2:10" x14ac:dyDescent="0.15">
      <c r="B192" s="110"/>
      <c r="C192" s="110"/>
      <c r="D192" s="110"/>
      <c r="E192" s="110"/>
      <c r="F192" s="110"/>
      <c r="G192" s="110"/>
      <c r="H192" s="110"/>
      <c r="I192" s="110"/>
      <c r="J192" s="110"/>
    </row>
    <row r="193" spans="2:10" x14ac:dyDescent="0.15">
      <c r="B193" s="110"/>
      <c r="C193" s="110"/>
      <c r="D193" s="110"/>
      <c r="E193" s="110"/>
      <c r="F193" s="110"/>
      <c r="G193" s="110"/>
      <c r="H193" s="110"/>
      <c r="I193" s="110"/>
      <c r="J193" s="110"/>
    </row>
    <row r="194" spans="2:10" x14ac:dyDescent="0.15">
      <c r="B194" s="110"/>
      <c r="C194" s="110"/>
      <c r="D194" s="110"/>
      <c r="E194" s="110"/>
      <c r="F194" s="110"/>
      <c r="G194" s="110"/>
      <c r="H194" s="110"/>
      <c r="I194" s="110"/>
      <c r="J194" s="110"/>
    </row>
    <row r="195" spans="2:10" x14ac:dyDescent="0.15">
      <c r="B195" s="110"/>
      <c r="C195" s="110"/>
      <c r="D195" s="110"/>
      <c r="E195" s="110"/>
      <c r="F195" s="110"/>
      <c r="G195" s="110"/>
      <c r="H195" s="110"/>
      <c r="I195" s="110"/>
      <c r="J195" s="110"/>
    </row>
    <row r="196" spans="2:10" x14ac:dyDescent="0.15">
      <c r="B196" s="110"/>
      <c r="C196" s="110"/>
      <c r="D196" s="110"/>
      <c r="E196" s="110"/>
      <c r="F196" s="110"/>
      <c r="G196" s="110"/>
      <c r="H196" s="110"/>
      <c r="I196" s="110"/>
      <c r="J196" s="110"/>
    </row>
    <row r="197" spans="2:10" x14ac:dyDescent="0.15">
      <c r="B197" s="110"/>
      <c r="C197" s="110"/>
      <c r="D197" s="110"/>
      <c r="E197" s="110"/>
      <c r="F197" s="110"/>
      <c r="G197" s="110"/>
      <c r="H197" s="110"/>
      <c r="I197" s="110"/>
      <c r="J197" s="110"/>
    </row>
    <row r="198" spans="2:10" x14ac:dyDescent="0.15">
      <c r="B198" s="110"/>
      <c r="C198" s="110"/>
      <c r="D198" s="110"/>
      <c r="E198" s="110"/>
      <c r="F198" s="110"/>
      <c r="G198" s="110"/>
      <c r="H198" s="110"/>
      <c r="I198" s="110"/>
      <c r="J198" s="110"/>
    </row>
    <row r="199" spans="2:10" x14ac:dyDescent="0.15">
      <c r="B199" s="110"/>
      <c r="C199" s="110"/>
      <c r="D199" s="110"/>
      <c r="E199" s="110"/>
      <c r="F199" s="110"/>
      <c r="G199" s="110"/>
      <c r="H199" s="110"/>
      <c r="I199" s="110"/>
      <c r="J199" s="110"/>
    </row>
    <row r="200" spans="2:10" x14ac:dyDescent="0.15">
      <c r="B200" s="110"/>
      <c r="C200" s="110"/>
      <c r="D200" s="110"/>
      <c r="E200" s="110"/>
      <c r="F200" s="110"/>
      <c r="G200" s="110"/>
      <c r="H200" s="110"/>
      <c r="I200" s="110"/>
      <c r="J200" s="110"/>
    </row>
    <row r="201" spans="2:10" x14ac:dyDescent="0.15">
      <c r="B201" s="110"/>
      <c r="C201" s="110"/>
      <c r="D201" s="110"/>
      <c r="E201" s="110"/>
      <c r="F201" s="110"/>
      <c r="G201" s="110"/>
      <c r="H201" s="110"/>
      <c r="I201" s="110"/>
      <c r="J201" s="110"/>
    </row>
    <row r="202" spans="2:10" x14ac:dyDescent="0.15">
      <c r="B202" s="110"/>
      <c r="C202" s="110"/>
      <c r="D202" s="110"/>
      <c r="E202" s="110"/>
      <c r="F202" s="110"/>
      <c r="G202" s="110"/>
      <c r="H202" s="110"/>
      <c r="I202" s="110"/>
      <c r="J202" s="110"/>
    </row>
    <row r="203" spans="2:10" x14ac:dyDescent="0.15">
      <c r="B203" s="110"/>
      <c r="C203" s="110"/>
      <c r="D203" s="110"/>
      <c r="E203" s="110"/>
      <c r="F203" s="110"/>
      <c r="G203" s="110"/>
      <c r="H203" s="110"/>
      <c r="I203" s="110"/>
      <c r="J203" s="110"/>
    </row>
    <row r="204" spans="2:10" x14ac:dyDescent="0.15">
      <c r="B204" s="110"/>
      <c r="C204" s="110"/>
      <c r="D204" s="110"/>
      <c r="E204" s="110"/>
      <c r="F204" s="110"/>
      <c r="G204" s="110"/>
      <c r="H204" s="110"/>
      <c r="I204" s="110"/>
      <c r="J204" s="110"/>
    </row>
    <row r="205" spans="2:10" x14ac:dyDescent="0.15">
      <c r="B205" s="110"/>
      <c r="C205" s="110"/>
      <c r="D205" s="110"/>
      <c r="E205" s="110"/>
      <c r="F205" s="110"/>
      <c r="G205" s="110"/>
      <c r="H205" s="110"/>
      <c r="I205" s="110"/>
      <c r="J205" s="110"/>
    </row>
    <row r="206" spans="2:10" x14ac:dyDescent="0.15">
      <c r="B206" s="110"/>
      <c r="C206" s="110"/>
      <c r="D206" s="110"/>
      <c r="E206" s="110"/>
      <c r="F206" s="110"/>
      <c r="G206" s="110"/>
      <c r="H206" s="110"/>
      <c r="I206" s="110"/>
      <c r="J206" s="110"/>
    </row>
    <row r="207" spans="2:10" x14ac:dyDescent="0.15">
      <c r="B207" s="110"/>
      <c r="C207" s="110"/>
      <c r="D207" s="110"/>
      <c r="E207" s="110"/>
      <c r="F207" s="110"/>
      <c r="G207" s="110"/>
      <c r="H207" s="110"/>
      <c r="I207" s="110"/>
      <c r="J207" s="110"/>
    </row>
    <row r="208" spans="2:10" x14ac:dyDescent="0.15">
      <c r="B208" s="110"/>
      <c r="C208" s="110"/>
      <c r="D208" s="110"/>
      <c r="E208" s="110"/>
      <c r="F208" s="110"/>
      <c r="G208" s="110"/>
      <c r="H208" s="110"/>
      <c r="I208" s="110"/>
      <c r="J208" s="110"/>
    </row>
    <row r="209" spans="2:10" x14ac:dyDescent="0.15">
      <c r="B209" s="110"/>
      <c r="C209" s="110"/>
      <c r="D209" s="110"/>
      <c r="E209" s="110"/>
      <c r="F209" s="110"/>
      <c r="G209" s="110"/>
      <c r="H209" s="110"/>
      <c r="I209" s="110"/>
      <c r="J209" s="110"/>
    </row>
    <row r="210" spans="2:10" x14ac:dyDescent="0.15">
      <c r="B210" s="110"/>
      <c r="C210" s="110"/>
      <c r="D210" s="110"/>
      <c r="E210" s="110"/>
      <c r="F210" s="110"/>
      <c r="G210" s="110"/>
      <c r="H210" s="110"/>
      <c r="I210" s="110"/>
      <c r="J210" s="110"/>
    </row>
    <row r="211" spans="2:10" x14ac:dyDescent="0.15">
      <c r="B211" s="110"/>
      <c r="C211" s="110"/>
      <c r="D211" s="110"/>
      <c r="E211" s="110"/>
      <c r="F211" s="110"/>
      <c r="G211" s="110"/>
      <c r="H211" s="110"/>
      <c r="I211" s="110"/>
      <c r="J211" s="110"/>
    </row>
  </sheetData>
  <mergeCells count="2">
    <mergeCell ref="B2:J2"/>
    <mergeCell ref="B50:J211"/>
  </mergeCells>
  <hyperlinks>
    <hyperlink ref="B12" r:id="rId1" xr:uid="{990917FD-32D4-6242-87DC-E8F838A891ED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95" fitToHeight="2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Budget23</vt:lpstr>
      <vt:lpstr>7year24-30</vt:lpstr>
      <vt:lpstr>'7year24-30'!Область_печати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Morozov</dc:creator>
  <cp:lastModifiedBy>Vladimir Morozov</cp:lastModifiedBy>
  <dcterms:created xsi:type="dcterms:W3CDTF">2022-09-15T18:44:45Z</dcterms:created>
  <dcterms:modified xsi:type="dcterms:W3CDTF">2022-09-16T08:55:54Z</dcterms:modified>
</cp:coreProperties>
</file>